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santandernet.sharepoint.com/sites/SCRRCC/RED COMERCIAL/3.-COMUN RED/FICHERO CAMPAÑAS AUTOMOCIÓN/2024/ARRANQUE 2024/"/>
    </mc:Choice>
  </mc:AlternateContent>
  <xr:revisionPtr revIDLastSave="2" documentId="11_DE2F9830C672D3D157FC12D5FFABB5C22E3A24DB" xr6:coauthVersionLast="47" xr6:coauthVersionMax="47" xr10:uidLastSave="{4D5F7E4B-346E-4B41-8C9A-EA6EDA93D8D1}"/>
  <bookViews>
    <workbookView xWindow="-110" yWindow="-110" windowWidth="19420" windowHeight="10420" xr2:uid="{00000000-000D-0000-FFFF-FFFF00000000}"/>
  </bookViews>
  <sheets>
    <sheet name="camp1" sheetId="12" r:id="rId1"/>
    <sheet name="camp2" sheetId="7" r:id="rId2"/>
    <sheet name="Comisiones" sheetId="15" state="hidden" r:id="rId3"/>
  </sheets>
  <definedNames>
    <definedName name="_xlnm.Print_Area" localSheetId="0">camp1!$A$7:$L$34</definedName>
    <definedName name="_xlnm.Print_Area" localSheetId="1">camp2!$A$7:$L$34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7" l="1"/>
  <c r="E22" i="7"/>
  <c r="F22" i="7"/>
  <c r="G22" i="7"/>
  <c r="H22" i="7"/>
  <c r="I22" i="7"/>
  <c r="D23" i="7"/>
  <c r="D34" i="7" s="1"/>
  <c r="E23" i="7"/>
  <c r="F23" i="7"/>
  <c r="G23" i="7"/>
  <c r="H23" i="7"/>
  <c r="H34" i="7" s="1"/>
  <c r="I23" i="7"/>
  <c r="D24" i="7"/>
  <c r="E24" i="7"/>
  <c r="F24" i="7"/>
  <c r="G24" i="7"/>
  <c r="H24" i="7"/>
  <c r="I24" i="7"/>
  <c r="G34" i="7"/>
  <c r="I34" i="7"/>
  <c r="D79" i="7"/>
  <c r="D69" i="7" s="1"/>
  <c r="D59" i="7" s="1"/>
  <c r="E79" i="7"/>
  <c r="E69" i="7" s="1"/>
  <c r="E59" i="7" s="1"/>
  <c r="F79" i="7"/>
  <c r="F69" i="7" s="1"/>
  <c r="F59" i="7" s="1"/>
  <c r="G79" i="7"/>
  <c r="G69" i="7" s="1"/>
  <c r="G59" i="7" s="1"/>
  <c r="H79" i="7"/>
  <c r="H69" i="7" s="1"/>
  <c r="H59" i="7" s="1"/>
  <c r="I79" i="7"/>
  <c r="I69" i="7" s="1"/>
  <c r="I59" i="7" s="1"/>
  <c r="D80" i="7"/>
  <c r="D70" i="7" s="1"/>
  <c r="D60" i="7" s="1"/>
  <c r="D32" i="7" s="1"/>
  <c r="E80" i="7"/>
  <c r="E70" i="7" s="1"/>
  <c r="E60" i="7" s="1"/>
  <c r="E32" i="7" s="1"/>
  <c r="F80" i="7"/>
  <c r="F70" i="7" s="1"/>
  <c r="F60" i="7" s="1"/>
  <c r="G80" i="7"/>
  <c r="G70" i="7" s="1"/>
  <c r="G60" i="7" s="1"/>
  <c r="G32" i="7" s="1"/>
  <c r="H80" i="7"/>
  <c r="H70" i="7" s="1"/>
  <c r="I80" i="7"/>
  <c r="I70" i="7" s="1"/>
  <c r="I60" i="7" s="1"/>
  <c r="I32" i="7" s="1"/>
  <c r="D81" i="7"/>
  <c r="D71" i="7" s="1"/>
  <c r="D61" i="7" s="1"/>
  <c r="D30" i="7" s="1"/>
  <c r="E81" i="7"/>
  <c r="E71" i="7" s="1"/>
  <c r="E61" i="7" s="1"/>
  <c r="E30" i="7" s="1"/>
  <c r="F81" i="7"/>
  <c r="F71" i="7" s="1"/>
  <c r="F61" i="7" s="1"/>
  <c r="G81" i="7"/>
  <c r="G71" i="7" s="1"/>
  <c r="G61" i="7" s="1"/>
  <c r="G30" i="7" s="1"/>
  <c r="H81" i="7"/>
  <c r="H71" i="7" s="1"/>
  <c r="I81" i="7"/>
  <c r="I71" i="7" s="1"/>
  <c r="I61" i="7" s="1"/>
  <c r="I30" i="7" s="1"/>
  <c r="D82" i="7"/>
  <c r="D72" i="7" s="1"/>
  <c r="D62" i="7" s="1"/>
  <c r="D31" i="7" s="1"/>
  <c r="E82" i="7"/>
  <c r="E72" i="7" s="1"/>
  <c r="E62" i="7" s="1"/>
  <c r="E31" i="7" s="1"/>
  <c r="F82" i="7"/>
  <c r="F72" i="7" s="1"/>
  <c r="F62" i="7" s="1"/>
  <c r="G82" i="7"/>
  <c r="G72" i="7" s="1"/>
  <c r="G62" i="7" s="1"/>
  <c r="G31" i="7" s="1"/>
  <c r="H82" i="7"/>
  <c r="H72" i="7" s="1"/>
  <c r="H62" i="7" s="1"/>
  <c r="H31" i="7" s="1"/>
  <c r="I82" i="7"/>
  <c r="I72" i="7" s="1"/>
  <c r="I62" i="7" s="1"/>
  <c r="I31" i="7" s="1"/>
  <c r="D83" i="7"/>
  <c r="D73" i="7" s="1"/>
  <c r="D63" i="7" s="1"/>
  <c r="D33" i="7" s="1"/>
  <c r="E83" i="7"/>
  <c r="E73" i="7" s="1"/>
  <c r="E63" i="7" s="1"/>
  <c r="E33" i="7" s="1"/>
  <c r="F83" i="7"/>
  <c r="F73" i="7" s="1"/>
  <c r="F63" i="7" s="1"/>
  <c r="G83" i="7"/>
  <c r="G73" i="7" s="1"/>
  <c r="G63" i="7" s="1"/>
  <c r="G33" i="7" s="1"/>
  <c r="H83" i="7"/>
  <c r="H73" i="7" s="1"/>
  <c r="H63" i="7" s="1"/>
  <c r="H33" i="7" s="1"/>
  <c r="I83" i="7"/>
  <c r="I73" i="7" s="1"/>
  <c r="I63" i="7" s="1"/>
  <c r="I33" i="7" s="1"/>
  <c r="D84" i="7"/>
  <c r="D74" i="7" s="1"/>
  <c r="D64" i="7" s="1"/>
  <c r="E84" i="7"/>
  <c r="E74" i="7" s="1"/>
  <c r="E64" i="7" s="1"/>
  <c r="F84" i="7"/>
  <c r="F74" i="7" s="1"/>
  <c r="F64" i="7" s="1"/>
  <c r="G84" i="7"/>
  <c r="G74" i="7" s="1"/>
  <c r="G64" i="7" s="1"/>
  <c r="H84" i="7"/>
  <c r="H74" i="7" s="1"/>
  <c r="H64" i="7" s="1"/>
  <c r="I84" i="7"/>
  <c r="I74" i="7" s="1"/>
  <c r="I64" i="7" s="1"/>
  <c r="D84" i="12"/>
  <c r="D74" i="12" s="1"/>
  <c r="D83" i="12"/>
  <c r="D73" i="12" s="1"/>
  <c r="D82" i="12"/>
  <c r="D72" i="12" s="1"/>
  <c r="D81" i="12"/>
  <c r="D71" i="12" s="1"/>
  <c r="D80" i="12"/>
  <c r="D70" i="12" s="1"/>
  <c r="D79" i="12"/>
  <c r="D69" i="12" s="1"/>
  <c r="D24" i="12"/>
  <c r="D23" i="12"/>
  <c r="D22" i="12"/>
  <c r="F34" i="7" l="1"/>
  <c r="F31" i="7"/>
  <c r="H61" i="7"/>
  <c r="H30" i="7" s="1"/>
  <c r="F32" i="7"/>
  <c r="E34" i="7"/>
  <c r="F30" i="7"/>
  <c r="F33" i="7"/>
  <c r="H60" i="7"/>
  <c r="H32" i="7" s="1"/>
  <c r="D59" i="12"/>
  <c r="D63" i="12"/>
  <c r="D33" i="12" s="1"/>
  <c r="D34" i="12"/>
  <c r="D61" i="12"/>
  <c r="D30" i="12" s="1"/>
  <c r="D62" i="12"/>
  <c r="D31" i="12" s="1"/>
  <c r="D64" i="12"/>
  <c r="D60" i="12"/>
  <c r="D32" i="12" s="1"/>
  <c r="G24" i="12" l="1"/>
  <c r="F24" i="12"/>
  <c r="E24" i="12"/>
  <c r="G23" i="12"/>
  <c r="F23" i="12"/>
  <c r="E23" i="12"/>
  <c r="G22" i="12"/>
  <c r="F22" i="12"/>
  <c r="E22" i="12"/>
  <c r="I22" i="12"/>
  <c r="J24" i="7"/>
  <c r="J23" i="7"/>
  <c r="K23" i="7"/>
  <c r="L23" i="7"/>
  <c r="M23" i="7"/>
  <c r="J22" i="7"/>
  <c r="K22" i="7"/>
  <c r="L22" i="7"/>
  <c r="M22" i="7"/>
  <c r="I24" i="12"/>
  <c r="J24" i="12"/>
  <c r="H24" i="12"/>
  <c r="I23" i="12"/>
  <c r="J23" i="12"/>
  <c r="K23" i="12"/>
  <c r="L23" i="12"/>
  <c r="M23" i="12"/>
  <c r="H23" i="12"/>
  <c r="K22" i="12"/>
  <c r="L22" i="12"/>
  <c r="H22" i="12"/>
  <c r="K50" i="15"/>
  <c r="J50" i="15"/>
  <c r="I50" i="15"/>
  <c r="H50" i="15"/>
  <c r="G50" i="15"/>
  <c r="F50" i="15"/>
  <c r="E50" i="15"/>
  <c r="D50" i="15"/>
  <c r="C50" i="15"/>
  <c r="B50" i="15"/>
  <c r="K49" i="15"/>
  <c r="J49" i="15"/>
  <c r="I49" i="15"/>
  <c r="H49" i="15"/>
  <c r="G49" i="15"/>
  <c r="F49" i="15"/>
  <c r="E49" i="15"/>
  <c r="D49" i="15"/>
  <c r="C49" i="15"/>
  <c r="B49" i="15"/>
  <c r="K48" i="15"/>
  <c r="J48" i="15"/>
  <c r="I48" i="15"/>
  <c r="H48" i="15"/>
  <c r="G48" i="15"/>
  <c r="F48" i="15"/>
  <c r="E48" i="15"/>
  <c r="D48" i="15"/>
  <c r="C48" i="15"/>
  <c r="B48" i="15"/>
  <c r="K47" i="15"/>
  <c r="J47" i="15"/>
  <c r="I47" i="15"/>
  <c r="H47" i="15"/>
  <c r="G47" i="15"/>
  <c r="F47" i="15"/>
  <c r="E47" i="15"/>
  <c r="D47" i="15"/>
  <c r="C47" i="15"/>
  <c r="B47" i="15"/>
  <c r="K45" i="15"/>
  <c r="J45" i="15"/>
  <c r="I45" i="15"/>
  <c r="H45" i="15"/>
  <c r="G45" i="15"/>
  <c r="F45" i="15"/>
  <c r="E45" i="15"/>
  <c r="D45" i="15"/>
  <c r="C45" i="15"/>
  <c r="B45" i="15"/>
  <c r="K44" i="15"/>
  <c r="J44" i="15"/>
  <c r="I44" i="15"/>
  <c r="H44" i="15"/>
  <c r="G44" i="15"/>
  <c r="F44" i="15"/>
  <c r="E44" i="15"/>
  <c r="D44" i="15"/>
  <c r="C44" i="15"/>
  <c r="B44" i="15"/>
  <c r="K39" i="15"/>
  <c r="J39" i="15"/>
  <c r="I39" i="15"/>
  <c r="H39" i="15"/>
  <c r="G39" i="15"/>
  <c r="F39" i="15"/>
  <c r="E39" i="15"/>
  <c r="D39" i="15"/>
  <c r="C39" i="15"/>
  <c r="B39" i="15"/>
  <c r="K38" i="15"/>
  <c r="J38" i="15"/>
  <c r="I38" i="15"/>
  <c r="H38" i="15"/>
  <c r="G38" i="15"/>
  <c r="F38" i="15"/>
  <c r="E38" i="15"/>
  <c r="D38" i="15"/>
  <c r="C38" i="15"/>
  <c r="B38" i="15"/>
  <c r="K37" i="15"/>
  <c r="J37" i="15"/>
  <c r="I37" i="15"/>
  <c r="H37" i="15"/>
  <c r="G37" i="15"/>
  <c r="F37" i="15"/>
  <c r="E37" i="15"/>
  <c r="D37" i="15"/>
  <c r="C37" i="15"/>
  <c r="B37" i="15"/>
  <c r="K36" i="15"/>
  <c r="J36" i="15"/>
  <c r="I36" i="15"/>
  <c r="H36" i="15"/>
  <c r="G36" i="15"/>
  <c r="F36" i="15"/>
  <c r="E36" i="15"/>
  <c r="D36" i="15"/>
  <c r="C36" i="15"/>
  <c r="B36" i="15"/>
  <c r="K34" i="15"/>
  <c r="J34" i="15"/>
  <c r="I34" i="15"/>
  <c r="H34" i="15"/>
  <c r="G34" i="15"/>
  <c r="F34" i="15"/>
  <c r="E34" i="15"/>
  <c r="D34" i="15"/>
  <c r="C34" i="15"/>
  <c r="B34" i="15"/>
  <c r="K33" i="15"/>
  <c r="J33" i="15"/>
  <c r="I33" i="15"/>
  <c r="H33" i="15"/>
  <c r="G33" i="15"/>
  <c r="F33" i="15"/>
  <c r="E33" i="15"/>
  <c r="D33" i="15"/>
  <c r="C33" i="15"/>
  <c r="B33" i="15"/>
  <c r="K28" i="15"/>
  <c r="J28" i="15"/>
  <c r="I28" i="15"/>
  <c r="H28" i="15"/>
  <c r="J28" i="7" s="1"/>
  <c r="G28" i="15"/>
  <c r="I28" i="7" s="1"/>
  <c r="F28" i="15"/>
  <c r="H28" i="7" s="1"/>
  <c r="E28" i="15"/>
  <c r="G28" i="7" s="1"/>
  <c r="D28" i="15"/>
  <c r="F28" i="7" s="1"/>
  <c r="C28" i="15"/>
  <c r="E28" i="7" s="1"/>
  <c r="B28" i="15"/>
  <c r="D28" i="7" s="1"/>
  <c r="K27" i="15"/>
  <c r="J27" i="15"/>
  <c r="I27" i="15"/>
  <c r="H27" i="15"/>
  <c r="G27" i="15"/>
  <c r="F27" i="15"/>
  <c r="E27" i="15"/>
  <c r="D27" i="15"/>
  <c r="C27" i="15"/>
  <c r="B27" i="15"/>
  <c r="K26" i="15"/>
  <c r="J26" i="15"/>
  <c r="I26" i="15"/>
  <c r="H26" i="15"/>
  <c r="J27" i="7" s="1"/>
  <c r="G26" i="15"/>
  <c r="I27" i="7" s="1"/>
  <c r="F26" i="15"/>
  <c r="H27" i="7" s="1"/>
  <c r="E26" i="15"/>
  <c r="G27" i="7" s="1"/>
  <c r="D26" i="15"/>
  <c r="F27" i="7" s="1"/>
  <c r="C26" i="15"/>
  <c r="E27" i="7" s="1"/>
  <c r="B26" i="15"/>
  <c r="D27" i="7" s="1"/>
  <c r="K25" i="15"/>
  <c r="J25" i="15"/>
  <c r="I25" i="15"/>
  <c r="H25" i="15"/>
  <c r="J25" i="7" s="1"/>
  <c r="G25" i="15"/>
  <c r="I25" i="7" s="1"/>
  <c r="F25" i="15"/>
  <c r="H25" i="7" s="1"/>
  <c r="E25" i="15"/>
  <c r="G25" i="7" s="1"/>
  <c r="D25" i="15"/>
  <c r="F25" i="7" s="1"/>
  <c r="C25" i="15"/>
  <c r="E25" i="7" s="1"/>
  <c r="B25" i="15"/>
  <c r="D25" i="7" s="1"/>
  <c r="K23" i="15"/>
  <c r="M26" i="7" s="1"/>
  <c r="J23" i="15"/>
  <c r="L26" i="7" s="1"/>
  <c r="I23" i="15"/>
  <c r="K26" i="7" s="1"/>
  <c r="H23" i="15"/>
  <c r="J26" i="7" s="1"/>
  <c r="G23" i="15"/>
  <c r="I26" i="7" s="1"/>
  <c r="F23" i="15"/>
  <c r="H26" i="7" s="1"/>
  <c r="E23" i="15"/>
  <c r="G26" i="7" s="1"/>
  <c r="D23" i="15"/>
  <c r="F26" i="7" s="1"/>
  <c r="C23" i="15"/>
  <c r="E26" i="7" s="1"/>
  <c r="B23" i="15"/>
  <c r="D26" i="7" s="1"/>
  <c r="K22" i="15"/>
  <c r="J22" i="15"/>
  <c r="I22" i="15"/>
  <c r="H22" i="15"/>
  <c r="G22" i="15"/>
  <c r="F22" i="15"/>
  <c r="E22" i="15"/>
  <c r="D22" i="15"/>
  <c r="C22" i="15"/>
  <c r="B22" i="15"/>
  <c r="K17" i="15"/>
  <c r="J17" i="15"/>
  <c r="I17" i="15"/>
  <c r="H17" i="15"/>
  <c r="J28" i="12" s="1"/>
  <c r="G17" i="15"/>
  <c r="I28" i="12" s="1"/>
  <c r="F17" i="15"/>
  <c r="H28" i="12" s="1"/>
  <c r="E17" i="15"/>
  <c r="G28" i="12" s="1"/>
  <c r="D17" i="15"/>
  <c r="F28" i="12" s="1"/>
  <c r="C17" i="15"/>
  <c r="E28" i="12" s="1"/>
  <c r="B17" i="15"/>
  <c r="D28" i="12" s="1"/>
  <c r="K16" i="15"/>
  <c r="J16" i="15"/>
  <c r="I16" i="15"/>
  <c r="H16" i="15"/>
  <c r="G16" i="15"/>
  <c r="F16" i="15"/>
  <c r="E16" i="15"/>
  <c r="D16" i="15"/>
  <c r="C16" i="15"/>
  <c r="B16" i="15"/>
  <c r="K15" i="15"/>
  <c r="J15" i="15"/>
  <c r="I15" i="15"/>
  <c r="H15" i="15"/>
  <c r="J27" i="12" s="1"/>
  <c r="G15" i="15"/>
  <c r="I27" i="12" s="1"/>
  <c r="F15" i="15"/>
  <c r="H27" i="12" s="1"/>
  <c r="E15" i="15"/>
  <c r="G27" i="12" s="1"/>
  <c r="D15" i="15"/>
  <c r="F27" i="12" s="1"/>
  <c r="C15" i="15"/>
  <c r="E27" i="12" s="1"/>
  <c r="B15" i="15"/>
  <c r="D27" i="12" s="1"/>
  <c r="K14" i="15"/>
  <c r="J14" i="15"/>
  <c r="I14" i="15"/>
  <c r="H14" i="15"/>
  <c r="J25" i="12" s="1"/>
  <c r="G14" i="15"/>
  <c r="I25" i="12" s="1"/>
  <c r="F14" i="15"/>
  <c r="H25" i="12" s="1"/>
  <c r="E14" i="15"/>
  <c r="G25" i="12" s="1"/>
  <c r="D14" i="15"/>
  <c r="F25" i="12" s="1"/>
  <c r="C14" i="15"/>
  <c r="E25" i="12" s="1"/>
  <c r="B14" i="15"/>
  <c r="D25" i="12" s="1"/>
  <c r="K12" i="15"/>
  <c r="M26" i="12" s="1"/>
  <c r="J12" i="15"/>
  <c r="L26" i="12" s="1"/>
  <c r="I12" i="15"/>
  <c r="K26" i="12" s="1"/>
  <c r="H12" i="15"/>
  <c r="J26" i="12" s="1"/>
  <c r="G12" i="15"/>
  <c r="I26" i="12" s="1"/>
  <c r="F12" i="15"/>
  <c r="H26" i="12" s="1"/>
  <c r="E12" i="15"/>
  <c r="G26" i="12" s="1"/>
  <c r="D12" i="15"/>
  <c r="F26" i="12" s="1"/>
  <c r="C12" i="15"/>
  <c r="E26" i="12" s="1"/>
  <c r="B12" i="15"/>
  <c r="D26" i="12" s="1"/>
  <c r="K11" i="15"/>
  <c r="J11" i="15"/>
  <c r="I11" i="15"/>
  <c r="H11" i="15"/>
  <c r="G11" i="15"/>
  <c r="F11" i="15"/>
  <c r="E11" i="15"/>
  <c r="D11" i="15"/>
  <c r="C11" i="15"/>
  <c r="B11" i="15"/>
  <c r="M84" i="7"/>
  <c r="M74" i="7" s="1"/>
  <c r="L84" i="7"/>
  <c r="L74" i="7" s="1"/>
  <c r="K84" i="7"/>
  <c r="K74" i="7" s="1"/>
  <c r="J84" i="7"/>
  <c r="J74" i="7" s="1"/>
  <c r="M83" i="7"/>
  <c r="M73" i="7" s="1"/>
  <c r="L83" i="7"/>
  <c r="L73" i="7" s="1"/>
  <c r="K83" i="7"/>
  <c r="K73" i="7" s="1"/>
  <c r="J83" i="7"/>
  <c r="J73" i="7" s="1"/>
  <c r="M82" i="7"/>
  <c r="M72" i="7" s="1"/>
  <c r="L82" i="7"/>
  <c r="L72" i="7" s="1"/>
  <c r="K82" i="7"/>
  <c r="K72" i="7" s="1"/>
  <c r="J82" i="7"/>
  <c r="J72" i="7" s="1"/>
  <c r="M81" i="7"/>
  <c r="M71" i="7" s="1"/>
  <c r="L81" i="7"/>
  <c r="L71" i="7" s="1"/>
  <c r="K81" i="7"/>
  <c r="K71" i="7" s="1"/>
  <c r="J81" i="7"/>
  <c r="J71" i="7" s="1"/>
  <c r="M80" i="7"/>
  <c r="M70" i="7" s="1"/>
  <c r="L80" i="7"/>
  <c r="L70" i="7" s="1"/>
  <c r="K80" i="7"/>
  <c r="K70" i="7" s="1"/>
  <c r="J80" i="7"/>
  <c r="J70" i="7" s="1"/>
  <c r="M79" i="7"/>
  <c r="M69" i="7" s="1"/>
  <c r="L79" i="7"/>
  <c r="L69" i="7" s="1"/>
  <c r="K79" i="7"/>
  <c r="K69" i="7" s="1"/>
  <c r="J79" i="7"/>
  <c r="J69" i="7" s="1"/>
  <c r="M84" i="12"/>
  <c r="M74" i="12" s="1"/>
  <c r="L84" i="12"/>
  <c r="L74" i="12" s="1"/>
  <c r="K84" i="12"/>
  <c r="K74" i="12" s="1"/>
  <c r="J84" i="12"/>
  <c r="J74" i="12" s="1"/>
  <c r="I84" i="12"/>
  <c r="I74" i="12" s="1"/>
  <c r="H84" i="12"/>
  <c r="H74" i="12" s="1"/>
  <c r="G84" i="12"/>
  <c r="G74" i="12" s="1"/>
  <c r="F84" i="12"/>
  <c r="F74" i="12" s="1"/>
  <c r="E84" i="12"/>
  <c r="E74" i="12" s="1"/>
  <c r="M83" i="12"/>
  <c r="M73" i="12" s="1"/>
  <c r="L83" i="12"/>
  <c r="L73" i="12" s="1"/>
  <c r="K83" i="12"/>
  <c r="K73" i="12" s="1"/>
  <c r="J83" i="12"/>
  <c r="J73" i="12" s="1"/>
  <c r="I83" i="12"/>
  <c r="I73" i="12" s="1"/>
  <c r="H83" i="12"/>
  <c r="H73" i="12" s="1"/>
  <c r="G83" i="12"/>
  <c r="G73" i="12" s="1"/>
  <c r="F83" i="12"/>
  <c r="F73" i="12" s="1"/>
  <c r="E83" i="12"/>
  <c r="E73" i="12" s="1"/>
  <c r="M82" i="12"/>
  <c r="M72" i="12" s="1"/>
  <c r="L82" i="12"/>
  <c r="L72" i="12" s="1"/>
  <c r="K82" i="12"/>
  <c r="K72" i="12" s="1"/>
  <c r="J82" i="12"/>
  <c r="J72" i="12" s="1"/>
  <c r="I82" i="12"/>
  <c r="I72" i="12" s="1"/>
  <c r="H82" i="12"/>
  <c r="H72" i="12" s="1"/>
  <c r="G82" i="12"/>
  <c r="G72" i="12" s="1"/>
  <c r="G62" i="12" s="1"/>
  <c r="F82" i="12"/>
  <c r="F72" i="12" s="1"/>
  <c r="E82" i="12"/>
  <c r="E72" i="12" s="1"/>
  <c r="M81" i="12"/>
  <c r="M71" i="12" s="1"/>
  <c r="L81" i="12"/>
  <c r="L71" i="12" s="1"/>
  <c r="K81" i="12"/>
  <c r="K71" i="12" s="1"/>
  <c r="J81" i="12"/>
  <c r="J71" i="12" s="1"/>
  <c r="I81" i="12"/>
  <c r="I71" i="12" s="1"/>
  <c r="H81" i="12"/>
  <c r="H71" i="12" s="1"/>
  <c r="G81" i="12"/>
  <c r="G71" i="12" s="1"/>
  <c r="G61" i="12" s="1"/>
  <c r="F81" i="12"/>
  <c r="F71" i="12" s="1"/>
  <c r="E81" i="12"/>
  <c r="E71" i="12" s="1"/>
  <c r="M80" i="12"/>
  <c r="M70" i="12" s="1"/>
  <c r="L80" i="12"/>
  <c r="L70" i="12" s="1"/>
  <c r="K80" i="12"/>
  <c r="K70" i="12" s="1"/>
  <c r="J80" i="12"/>
  <c r="J70" i="12" s="1"/>
  <c r="I80" i="12"/>
  <c r="I70" i="12" s="1"/>
  <c r="H80" i="12"/>
  <c r="H70" i="12" s="1"/>
  <c r="G80" i="12"/>
  <c r="G70" i="12" s="1"/>
  <c r="F80" i="12"/>
  <c r="F70" i="12" s="1"/>
  <c r="E80" i="12"/>
  <c r="E70" i="12" s="1"/>
  <c r="M79" i="12"/>
  <c r="M69" i="12" s="1"/>
  <c r="L79" i="12"/>
  <c r="L69" i="12" s="1"/>
  <c r="K79" i="12"/>
  <c r="K69" i="12" s="1"/>
  <c r="J79" i="12"/>
  <c r="J69" i="12" s="1"/>
  <c r="I79" i="12"/>
  <c r="I69" i="12" s="1"/>
  <c r="H79" i="12"/>
  <c r="H69" i="12" s="1"/>
  <c r="G79" i="12"/>
  <c r="G69" i="12" s="1"/>
  <c r="F79" i="12"/>
  <c r="F69" i="12" s="1"/>
  <c r="E79" i="12"/>
  <c r="E69" i="12" s="1"/>
  <c r="F62" i="12" l="1"/>
  <c r="E60" i="12"/>
  <c r="E32" i="12" s="1"/>
  <c r="K63" i="7"/>
  <c r="K33" i="7" s="1"/>
  <c r="K59" i="7"/>
  <c r="L60" i="7"/>
  <c r="G63" i="12"/>
  <c r="G64" i="12"/>
  <c r="G59" i="12"/>
  <c r="G60" i="12"/>
  <c r="G32" i="12" s="1"/>
  <c r="F61" i="12"/>
  <c r="F30" i="12" s="1"/>
  <c r="F64" i="12"/>
  <c r="M59" i="12"/>
  <c r="F59" i="12"/>
  <c r="F60" i="12"/>
  <c r="M64" i="12"/>
  <c r="K60" i="7"/>
  <c r="K32" i="7" s="1"/>
  <c r="K64" i="7"/>
  <c r="M61" i="12"/>
  <c r="K61" i="7"/>
  <c r="K30" i="7" s="1"/>
  <c r="K34" i="7"/>
  <c r="M60" i="12"/>
  <c r="M62" i="12"/>
  <c r="K62" i="7"/>
  <c r="K31" i="7" s="1"/>
  <c r="M62" i="7"/>
  <c r="M31" i="7" s="1"/>
  <c r="E59" i="12"/>
  <c r="M61" i="7"/>
  <c r="M30" i="7" s="1"/>
  <c r="L62" i="7"/>
  <c r="L31" i="7" s="1"/>
  <c r="G33" i="12"/>
  <c r="E61" i="12"/>
  <c r="E30" i="12" s="1"/>
  <c r="E62" i="12"/>
  <c r="E31" i="12" s="1"/>
  <c r="E63" i="12"/>
  <c r="E33" i="12" s="1"/>
  <c r="F63" i="12"/>
  <c r="F33" i="12" s="1"/>
  <c r="E64" i="12"/>
  <c r="L32" i="7"/>
  <c r="J60" i="7"/>
  <c r="J32" i="7" s="1"/>
  <c r="G30" i="12"/>
  <c r="F31" i="12"/>
  <c r="F32" i="12"/>
  <c r="J64" i="7"/>
  <c r="E34" i="12"/>
  <c r="G31" i="12"/>
  <c r="L61" i="12"/>
  <c r="L30" i="12" s="1"/>
  <c r="F34" i="12"/>
  <c r="L62" i="12"/>
  <c r="L31" i="12" s="1"/>
  <c r="G34" i="12"/>
  <c r="L60" i="12"/>
  <c r="L32" i="12" s="1"/>
  <c r="I63" i="12"/>
  <c r="I33" i="12" s="1"/>
  <c r="H64" i="12"/>
  <c r="J63" i="7"/>
  <c r="J33" i="7" s="1"/>
  <c r="L63" i="12"/>
  <c r="L33" i="12" s="1"/>
  <c r="L34" i="12"/>
  <c r="L64" i="12"/>
  <c r="I61" i="12"/>
  <c r="I30" i="12" s="1"/>
  <c r="L59" i="7"/>
  <c r="J61" i="7"/>
  <c r="J30" i="7" s="1"/>
  <c r="J59" i="12"/>
  <c r="J60" i="12"/>
  <c r="I62" i="12"/>
  <c r="I31" i="12" s="1"/>
  <c r="I64" i="12"/>
  <c r="I60" i="12"/>
  <c r="I32" i="12" s="1"/>
  <c r="I59" i="12"/>
  <c r="K64" i="12"/>
  <c r="K60" i="12"/>
  <c r="K32" i="12" s="1"/>
  <c r="J61" i="12"/>
  <c r="K34" i="12"/>
  <c r="J62" i="12"/>
  <c r="H34" i="12"/>
  <c r="J63" i="12"/>
  <c r="J64" i="12"/>
  <c r="K63" i="12"/>
  <c r="K33" i="12" s="1"/>
  <c r="K59" i="12"/>
  <c r="K61" i="12"/>
  <c r="K30" i="12" s="1"/>
  <c r="K62" i="12"/>
  <c r="K31" i="12" s="1"/>
  <c r="I34" i="12"/>
  <c r="H61" i="12"/>
  <c r="H30" i="12" s="1"/>
  <c r="M59" i="7"/>
  <c r="L61" i="7"/>
  <c r="L30" i="7" s="1"/>
  <c r="H62" i="12"/>
  <c r="H31" i="12" s="1"/>
  <c r="L63" i="7"/>
  <c r="L33" i="7" s="1"/>
  <c r="M63" i="7"/>
  <c r="M33" i="7" s="1"/>
  <c r="L64" i="7"/>
  <c r="H60" i="12"/>
  <c r="H32" i="12" s="1"/>
  <c r="M63" i="12"/>
  <c r="L59" i="12"/>
  <c r="H63" i="12"/>
  <c r="H33" i="12" s="1"/>
  <c r="J59" i="7"/>
  <c r="M64" i="7"/>
  <c r="M60" i="7"/>
  <c r="M32" i="7" s="1"/>
  <c r="M34" i="7"/>
  <c r="H59" i="12"/>
  <c r="J34" i="7"/>
  <c r="M22" i="12"/>
  <c r="J22" i="12"/>
  <c r="J62" i="7"/>
  <c r="J31" i="7" s="1"/>
  <c r="L34" i="7"/>
  <c r="J34" i="12" l="1"/>
  <c r="J32" i="12"/>
  <c r="J33" i="12"/>
  <c r="M34" i="12"/>
  <c r="M32" i="12"/>
  <c r="M33" i="12"/>
  <c r="J31" i="12"/>
  <c r="J30" i="12"/>
  <c r="M31" i="12"/>
  <c r="M30" i="12"/>
</calcChain>
</file>

<file path=xl/sharedStrings.xml><?xml version="1.0" encoding="utf-8"?>
<sst xmlns="http://schemas.openxmlformats.org/spreadsheetml/2006/main" count="192" uniqueCount="73">
  <si>
    <r>
      <t xml:space="preserve">C A M P A Ñ A    1  </t>
    </r>
    <r>
      <rPr>
        <b/>
        <sz val="20"/>
        <rFont val="Lucida Handwriting"/>
        <family val="4"/>
      </rPr>
      <t>" Parrilla de salida 8,99% - Fagenauto"</t>
    </r>
    <r>
      <rPr>
        <b/>
        <sz val="20"/>
        <color indexed="8"/>
        <rFont val="Arial"/>
        <family val="2"/>
      </rPr>
      <t xml:space="preserve"> </t>
    </r>
    <r>
      <rPr>
        <b/>
        <sz val="20"/>
        <color indexed="9"/>
        <rFont val="Arial"/>
        <family val="2"/>
      </rPr>
      <t xml:space="preserve">   CLUB   </t>
    </r>
  </si>
  <si>
    <t>GASTOS FINANCIADOS</t>
  </si>
  <si>
    <t xml:space="preserve">TABLA DE COMISIONES </t>
  </si>
  <si>
    <t>PLAZO</t>
  </si>
  <si>
    <t>96-120</t>
  </si>
  <si>
    <t>49-60</t>
  </si>
  <si>
    <t>61-95</t>
  </si>
  <si>
    <t>Doble Vida</t>
  </si>
  <si>
    <t>Campaña</t>
  </si>
  <si>
    <t>T.I.N.</t>
  </si>
  <si>
    <t>0N3</t>
  </si>
  <si>
    <t>GASTOS</t>
  </si>
  <si>
    <t>Baremo</t>
  </si>
  <si>
    <t>C.T. Vida</t>
  </si>
  <si>
    <t>C.T. Vida + gap</t>
  </si>
  <si>
    <t>Ficres</t>
  </si>
  <si>
    <t xml:space="preserve">C.T. Vida + Desempleo </t>
  </si>
  <si>
    <t>C.T. Gap</t>
  </si>
  <si>
    <t>C.T. Sin Seguro</t>
  </si>
  <si>
    <t>PLANES PROTECCIÓN</t>
  </si>
  <si>
    <t>1. Vida</t>
  </si>
  <si>
    <t>0. Vida + gap</t>
  </si>
  <si>
    <t>2. Vida + Desempleo</t>
  </si>
  <si>
    <t>A. Gap</t>
  </si>
  <si>
    <t>4. Sin Protección</t>
  </si>
  <si>
    <t>10 PUNTOS POR CADA 1000€ FINANCIADOS.</t>
  </si>
  <si>
    <t xml:space="preserve">Modelos: </t>
  </si>
  <si>
    <t>Vehículos hasta 84 meses de antigüedad.</t>
  </si>
  <si>
    <t xml:space="preserve">“Estimado vendedor / Sr. Financiación: Le recuerdo la obligación de entregar el INE a sus clientes antes de contratar la operación. Así mismo, deberá adecuarlas de forma individualizada para que pueda evaluar si el contrato propuesto se ajusta a sus intereses, a sus necesidades y a su situación financiera. Esta información debe comprender las características de los productos propuestos (comisiones, intereses, seguro voluntario, etc…); los efectos que puede tener sobre el consumidor, incluidas las consecuencias en caso de impago, y, si fuera preciso, una explicación de la información precontractual. Para cualquier duda, le recuerdo que tenemos a su disposición el teléfono: 902 627 223. Opción 1”.
“También le recordamos que para gestionar una financiación en la que se contrate/n seguro/s, debe disponer de la preceptiva formación y poner a la disposición del cliente la información previa que se incorpora en el Folleto Comercial a su disposición. Puede consultar el procedimiento y principales dudas en la Guía de Comercialización de seguros que tiene en su poder. Recuerde que para cualquier cuestión adicional o asesoramiento que solicite el cliente, deberá ponerse en contacto con su gestor comercial de Santander Consumer”.
</t>
  </si>
  <si>
    <t>PRIMA DE SEGUROS ASEGURADA CON GASTOS FINANCIADOS</t>
  </si>
  <si>
    <r>
      <t>3</t>
    </r>
    <r>
      <rPr>
        <sz val="8"/>
        <rFont val="Century Gothic"/>
        <family val="2"/>
      </rPr>
      <t>. Vida + Des/IT + Siniestro</t>
    </r>
  </si>
  <si>
    <r>
      <t>2</t>
    </r>
    <r>
      <rPr>
        <sz val="8"/>
        <rFont val="Century Gothic"/>
        <family val="2"/>
      </rPr>
      <t>. Vida + Des/IT</t>
    </r>
  </si>
  <si>
    <r>
      <t>1.</t>
    </r>
    <r>
      <rPr>
        <sz val="8"/>
        <rFont val="Century Gothic"/>
        <family val="2"/>
      </rPr>
      <t xml:space="preserve"> Vida</t>
    </r>
  </si>
  <si>
    <r>
      <t>0</t>
    </r>
    <r>
      <rPr>
        <sz val="8"/>
        <rFont val="Century Gothic"/>
        <family val="2"/>
      </rPr>
      <t>. Vida + Siniestro</t>
    </r>
  </si>
  <si>
    <r>
      <t>A</t>
    </r>
    <r>
      <rPr>
        <sz val="8"/>
        <rFont val="Century Gothic"/>
        <family val="2"/>
      </rPr>
      <t>. Siniestro</t>
    </r>
  </si>
  <si>
    <r>
      <t>5</t>
    </r>
    <r>
      <rPr>
        <sz val="8"/>
        <rFont val="Century Gothic"/>
        <family val="2"/>
      </rPr>
      <t>. Vida 2 titulares</t>
    </r>
  </si>
  <si>
    <r>
      <t>4.</t>
    </r>
    <r>
      <rPr>
        <sz val="8"/>
        <rFont val="Century Gothic"/>
        <family val="2"/>
      </rPr>
      <t xml:space="preserve"> Sin Protección</t>
    </r>
  </si>
  <si>
    <t>PRIMA DE SEGUROS ASEGURADA</t>
  </si>
  <si>
    <t>PRIMA SEGUROS</t>
  </si>
  <si>
    <r>
      <t>3</t>
    </r>
    <r>
      <rPr>
        <sz val="8"/>
        <rFont val="Century Gothic"/>
        <family val="2"/>
      </rPr>
      <t>. Vida + Desempleo + Siniestro</t>
    </r>
  </si>
  <si>
    <r>
      <t>2</t>
    </r>
    <r>
      <rPr>
        <sz val="8"/>
        <rFont val="Century Gothic"/>
        <family val="2"/>
      </rPr>
      <t>. Vida + Desempleo</t>
    </r>
  </si>
  <si>
    <t>12 MESES</t>
  </si>
  <si>
    <t>24 MESES</t>
  </si>
  <si>
    <t>36 MESES</t>
  </si>
  <si>
    <t>48 MESES</t>
  </si>
  <si>
    <t>60 MESES</t>
  </si>
  <si>
    <t>72 MESES</t>
  </si>
  <si>
    <t>84 MESES</t>
  </si>
  <si>
    <t>96 MESES</t>
  </si>
  <si>
    <t>108 MESES</t>
  </si>
  <si>
    <t>120 MESES</t>
  </si>
  <si>
    <t>VIDA</t>
  </si>
  <si>
    <t>SINIESTRO</t>
  </si>
  <si>
    <t>Siniestro Diferido P. COMPLETA</t>
  </si>
  <si>
    <t>(Dif. 2 años)</t>
  </si>
  <si>
    <t>INGRESOS</t>
  </si>
  <si>
    <t>Siniestro Diferido</t>
  </si>
  <si>
    <t>(Dif. 1 años)</t>
  </si>
  <si>
    <r>
      <t xml:space="preserve">C A M P A Ñ A    2  </t>
    </r>
    <r>
      <rPr>
        <b/>
        <sz val="20"/>
        <rFont val="Lucida Handwriting"/>
        <family val="4"/>
      </rPr>
      <t>"Parrilla de Salida 9,99%- Fagenauto "</t>
    </r>
    <r>
      <rPr>
        <b/>
        <sz val="20"/>
        <color indexed="8"/>
        <rFont val="Arial"/>
        <family val="2"/>
      </rPr>
      <t xml:space="preserve"> </t>
    </r>
    <r>
      <rPr>
        <b/>
        <sz val="20"/>
        <color indexed="9"/>
        <rFont val="Arial"/>
        <family val="2"/>
      </rPr>
      <t xml:space="preserve">      CLUB</t>
    </r>
  </si>
  <si>
    <t>0N4</t>
  </si>
  <si>
    <t>Turismos y motos</t>
  </si>
  <si>
    <t>24-48</t>
  </si>
  <si>
    <t>Sin Protección</t>
  </si>
  <si>
    <t>Desempleo</t>
  </si>
  <si>
    <t>GAP</t>
  </si>
  <si>
    <t>TIN</t>
  </si>
  <si>
    <r>
      <t>3</t>
    </r>
    <r>
      <rPr>
        <sz val="10"/>
        <rFont val="Arial"/>
        <family val="2"/>
      </rPr>
      <t>. Vida + Des/IT + GAP</t>
    </r>
  </si>
  <si>
    <r>
      <t>2</t>
    </r>
    <r>
      <rPr>
        <sz val="10"/>
        <color theme="1"/>
        <rFont val="Arial"/>
        <family val="2"/>
      </rPr>
      <t>. Vida + Des/IT</t>
    </r>
  </si>
  <si>
    <r>
      <t>0</t>
    </r>
    <r>
      <rPr>
        <sz val="10"/>
        <color theme="1"/>
        <rFont val="Arial"/>
        <family val="2"/>
      </rPr>
      <t>. Vida + GAP</t>
    </r>
  </si>
  <si>
    <r>
      <t>A</t>
    </r>
    <r>
      <rPr>
        <sz val="10"/>
        <color theme="1"/>
        <rFont val="Arial"/>
        <family val="2"/>
      </rPr>
      <t>. GAP</t>
    </r>
  </si>
  <si>
    <r>
      <t>5</t>
    </r>
    <r>
      <rPr>
        <sz val="10"/>
        <color theme="1"/>
        <rFont val="Arial"/>
        <family val="2"/>
      </rPr>
      <t>. Vida 2 titulares</t>
    </r>
  </si>
  <si>
    <r>
      <t>4.</t>
    </r>
    <r>
      <rPr>
        <sz val="10"/>
        <color theme="1"/>
        <rFont val="Arial"/>
        <family val="2"/>
      </rPr>
      <t xml:space="preserve"> Sin Protección</t>
    </r>
  </si>
  <si>
    <t>VIGENCIA : 28/02/2024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</si>
</sst>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_ ;[Red]\-#,##0.000000\ "/>
    <numFmt numFmtId="165" formatCode="0.0000000000"/>
    <numFmt numFmtId="166" formatCode="0.000000000"/>
  </numFmts>
  <fonts count="40" x14ac:knownFonts="1">
    <font>
      <sz val="10"/>
      <name val="Tahoma"/>
    </font>
    <font>
      <sz val="10"/>
      <name val="Arial"/>
      <family val="2"/>
    </font>
    <font>
      <sz val="8"/>
      <name val="Century Gothic"/>
      <family val="2"/>
    </font>
    <font>
      <sz val="8"/>
      <name val="Arial"/>
      <family val="2"/>
    </font>
    <font>
      <sz val="10"/>
      <name val="Tahoma"/>
      <family val="2"/>
    </font>
    <font>
      <b/>
      <sz val="10"/>
      <color theme="0"/>
      <name val="Arial"/>
      <family val="2"/>
    </font>
    <font>
      <sz val="10"/>
      <color theme="0"/>
      <name val="Arial"/>
      <family val="2"/>
    </font>
    <font>
      <b/>
      <sz val="12"/>
      <name val="Arial"/>
      <family val="2"/>
    </font>
    <font>
      <b/>
      <sz val="20"/>
      <color indexed="10"/>
      <name val="Arial"/>
      <family val="2"/>
    </font>
    <font>
      <b/>
      <sz val="20"/>
      <name val="Lucida Handwriting"/>
      <family val="4"/>
    </font>
    <font>
      <b/>
      <sz val="20"/>
      <color indexed="8"/>
      <name val="Arial"/>
      <family val="2"/>
    </font>
    <font>
      <b/>
      <sz val="20"/>
      <color indexed="9"/>
      <name val="Arial"/>
      <family val="2"/>
    </font>
    <font>
      <b/>
      <sz val="12"/>
      <color indexed="63"/>
      <name val="Arial"/>
      <family val="2"/>
    </font>
    <font>
      <b/>
      <sz val="10"/>
      <color indexed="23"/>
      <name val="Arial"/>
      <family val="2"/>
    </font>
    <font>
      <b/>
      <sz val="10"/>
      <name val="Arial"/>
      <family val="2"/>
    </font>
    <font>
      <b/>
      <i/>
      <sz val="10"/>
      <name val="Arial"/>
      <family val="2"/>
    </font>
    <font>
      <b/>
      <sz val="9"/>
      <color indexed="9"/>
      <name val="Arial"/>
      <family val="2"/>
    </font>
    <font>
      <b/>
      <sz val="11"/>
      <name val="Century Gothic"/>
      <family val="2"/>
    </font>
    <font>
      <b/>
      <sz val="9"/>
      <name val="Arial"/>
      <family val="2"/>
    </font>
    <font>
      <b/>
      <sz val="22"/>
      <name val="Lucida Handwriting"/>
      <family val="4"/>
    </font>
    <font>
      <b/>
      <sz val="11"/>
      <color rgb="FFFF0000"/>
      <name val="Century Gothic"/>
      <family val="2"/>
    </font>
    <font>
      <b/>
      <sz val="11"/>
      <color rgb="FFFF0000"/>
      <name val="Arial"/>
      <family val="2"/>
    </font>
    <font>
      <b/>
      <sz val="11"/>
      <color theme="1"/>
      <name val="Arial"/>
      <family val="2"/>
    </font>
    <font>
      <b/>
      <sz val="12"/>
      <color theme="0"/>
      <name val="Arial"/>
      <family val="2"/>
    </font>
    <font>
      <sz val="12"/>
      <name val="Arial"/>
      <family val="2"/>
    </font>
    <font>
      <b/>
      <sz val="12"/>
      <color indexed="9"/>
      <name val="Arial"/>
      <family val="2"/>
    </font>
    <font>
      <b/>
      <sz val="11"/>
      <color theme="1"/>
      <name val="Calibri"/>
      <family val="2"/>
      <scheme val="minor"/>
    </font>
    <font>
      <b/>
      <u/>
      <sz val="8"/>
      <name val="Century Gothic"/>
      <family val="2"/>
    </font>
    <font>
      <sz val="8"/>
      <color indexed="10"/>
      <name val="Century Gothic"/>
      <family val="2"/>
    </font>
    <font>
      <b/>
      <sz val="8"/>
      <name val="Century Gothic"/>
      <family val="2"/>
    </font>
    <font>
      <sz val="10"/>
      <name val="Century Gothic"/>
      <family val="2"/>
    </font>
    <font>
      <b/>
      <sz val="10"/>
      <color rgb="FF000000"/>
      <name val="Arial"/>
      <family val="2"/>
    </font>
    <font>
      <b/>
      <sz val="9"/>
      <color rgb="FFFFFFFF"/>
      <name val="Arial"/>
      <family val="2"/>
    </font>
    <font>
      <sz val="10"/>
      <color theme="1"/>
      <name val="Arial"/>
      <family val="2"/>
    </font>
    <font>
      <b/>
      <sz val="10"/>
      <color theme="1"/>
      <name val="Arial"/>
      <family val="2"/>
    </font>
    <font>
      <b/>
      <sz val="10"/>
      <name val="Tahoma"/>
      <family val="2"/>
    </font>
    <font>
      <sz val="10"/>
      <color rgb="FFFF0000"/>
      <name val="Tahoma"/>
      <family val="2"/>
    </font>
    <font>
      <b/>
      <sz val="11"/>
      <color theme="0"/>
      <name val="Arial"/>
      <family val="2"/>
    </font>
    <font>
      <sz val="8"/>
      <color theme="0"/>
      <name val="Century Gothic"/>
      <family val="2"/>
    </font>
    <font>
      <b/>
      <sz val="9"/>
      <color rgb="FFFF0000"/>
      <name val="Arial"/>
      <family val="2"/>
    </font>
  </fonts>
  <fills count="25">
    <fill>
      <patternFill patternType="none"/>
    </fill>
    <fill>
      <patternFill patternType="gray125"/>
    </fill>
    <fill>
      <patternFill patternType="solid">
        <fgColor theme="0" tint="-0.249977111117893"/>
        <bgColor indexed="64"/>
      </patternFill>
    </fill>
    <fill>
      <patternFill patternType="solid">
        <fgColor rgb="FFFF0000"/>
        <bgColor indexed="64"/>
      </patternFill>
    </fill>
    <fill>
      <patternFill patternType="solid">
        <fgColor indexed="9"/>
        <bgColor indexed="64"/>
      </patternFill>
    </fill>
    <fill>
      <patternFill patternType="solid">
        <fgColor theme="0" tint="-0.34998626667073579"/>
        <bgColor indexed="64"/>
      </patternFill>
    </fill>
    <fill>
      <patternFill patternType="solid">
        <fgColor rgb="FFFFFF99"/>
        <bgColor indexed="64"/>
      </patternFill>
    </fill>
    <fill>
      <patternFill patternType="solid">
        <fgColor indexed="43"/>
        <bgColor indexed="64"/>
      </patternFill>
    </fill>
    <fill>
      <patternFill patternType="solid">
        <fgColor rgb="FFFFCC99"/>
        <bgColor indexed="64"/>
      </patternFill>
    </fill>
    <fill>
      <patternFill patternType="solid">
        <fgColor indexed="47"/>
        <bgColor indexed="64"/>
      </patternFill>
    </fill>
    <fill>
      <patternFill patternType="solid">
        <fgColor rgb="FFCCFFFF"/>
        <bgColor indexed="64"/>
      </patternFill>
    </fill>
    <fill>
      <patternFill patternType="solid">
        <fgColor indexed="41"/>
        <bgColor indexed="64"/>
      </patternFill>
    </fill>
    <fill>
      <patternFill patternType="solid">
        <fgColor rgb="FFCCFFCC"/>
        <bgColor indexed="64"/>
      </patternFill>
    </fill>
    <fill>
      <patternFill patternType="solid">
        <fgColor indexed="42"/>
        <bgColor indexed="64"/>
      </patternFill>
    </fill>
    <fill>
      <patternFill patternType="solid">
        <fgColor rgb="FFFF99CC"/>
        <bgColor indexed="64"/>
      </patternFill>
    </fill>
    <fill>
      <patternFill patternType="solid">
        <fgColor indexed="45"/>
        <bgColor indexed="64"/>
      </patternFill>
    </fill>
    <fill>
      <patternFill patternType="solid">
        <fgColor theme="2" tint="-0.249977111117893"/>
        <bgColor indexed="64"/>
      </patternFill>
    </fill>
    <fill>
      <patternFill patternType="solid">
        <fgColor indexed="50"/>
        <bgColor indexed="64"/>
      </patternFill>
    </fill>
    <fill>
      <patternFill patternType="solid">
        <fgColor indexed="46"/>
        <bgColor indexed="64"/>
      </patternFill>
    </fill>
    <fill>
      <patternFill patternType="solid">
        <fgColor indexed="40"/>
        <bgColor indexed="64"/>
      </patternFill>
    </fill>
    <fill>
      <patternFill patternType="solid">
        <fgColor theme="0" tint="-0.14999847407452621"/>
        <bgColor indexed="64"/>
      </patternFill>
    </fill>
    <fill>
      <patternFill patternType="solid">
        <fgColor rgb="FFD0CECE"/>
        <bgColor indexed="64"/>
      </patternFill>
    </fill>
    <fill>
      <patternFill patternType="solid">
        <fgColor rgb="FFE7E6E6"/>
        <bgColor indexed="64"/>
      </patternFill>
    </fill>
    <fill>
      <patternFill patternType="solid">
        <fgColor theme="5" tint="0.39997558519241921"/>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23"/>
      </left>
      <right/>
      <top style="medium">
        <color indexed="23"/>
      </top>
      <bottom style="medium">
        <color indexed="23"/>
      </bottom>
      <diagonal/>
    </border>
    <border>
      <left/>
      <right style="thin">
        <color indexed="23"/>
      </right>
      <top style="medium">
        <color indexed="23"/>
      </top>
      <bottom style="medium">
        <color indexed="23"/>
      </bottom>
      <diagonal/>
    </border>
    <border>
      <left style="medium">
        <color indexed="23"/>
      </left>
      <right/>
      <top style="medium">
        <color indexed="23"/>
      </top>
      <bottom/>
      <diagonal/>
    </border>
    <border>
      <left/>
      <right style="thin">
        <color indexed="23"/>
      </right>
      <top style="medium">
        <color indexed="23"/>
      </top>
      <bottom/>
      <diagonal/>
    </border>
    <border>
      <left style="thin">
        <color indexed="23"/>
      </left>
      <right style="thin">
        <color indexed="23"/>
      </right>
      <top/>
      <bottom/>
      <diagonal/>
    </border>
    <border>
      <left style="medium">
        <color indexed="23"/>
      </left>
      <right/>
      <top/>
      <bottom/>
      <diagonal/>
    </border>
    <border>
      <left/>
      <right style="thin">
        <color indexed="23"/>
      </right>
      <top/>
      <bottom/>
      <diagonal/>
    </border>
    <border>
      <left style="medium">
        <color indexed="23"/>
      </left>
      <right/>
      <top style="hair">
        <color theme="1" tint="0.499984740745262"/>
      </top>
      <bottom style="hair">
        <color theme="1" tint="0.499984740745262"/>
      </bottom>
      <diagonal/>
    </border>
    <border>
      <left/>
      <right style="thin">
        <color indexed="64"/>
      </right>
      <top style="hair">
        <color theme="1" tint="0.499984740745262"/>
      </top>
      <bottom style="hair">
        <color theme="1" tint="0.499984740745262"/>
      </bottom>
      <diagonal/>
    </border>
    <border>
      <left style="thin">
        <color indexed="23"/>
      </left>
      <right style="thin">
        <color indexed="23"/>
      </right>
      <top style="hair">
        <color indexed="64"/>
      </top>
      <bottom style="hair">
        <color indexed="23"/>
      </bottom>
      <diagonal/>
    </border>
    <border>
      <left style="medium">
        <color indexed="23"/>
      </left>
      <right/>
      <top style="hair">
        <color indexed="23"/>
      </top>
      <bottom style="medium">
        <color indexed="23"/>
      </bottom>
      <diagonal/>
    </border>
    <border>
      <left/>
      <right style="thin">
        <color indexed="64"/>
      </right>
      <top style="hair">
        <color indexed="23"/>
      </top>
      <bottom style="medium">
        <color indexed="23"/>
      </bottom>
      <diagonal/>
    </border>
    <border>
      <left style="thin">
        <color indexed="23"/>
      </left>
      <right style="thin">
        <color indexed="23"/>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bottom/>
      <diagonal/>
    </border>
    <border>
      <left style="medium">
        <color indexed="64"/>
      </left>
      <right style="medium">
        <color rgb="FF000000"/>
      </right>
      <top/>
      <bottom/>
      <diagonal/>
    </border>
    <border>
      <left/>
      <right style="medium">
        <color rgb="FF000000"/>
      </right>
      <top/>
      <bottom/>
      <diagonal/>
    </border>
    <border>
      <left style="medium">
        <color indexed="64"/>
      </left>
      <right/>
      <top/>
      <bottom style="medium">
        <color indexed="64"/>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thin">
        <color indexed="23"/>
      </left>
      <right style="thin">
        <color indexed="23"/>
      </right>
      <top style="hair">
        <color indexed="64"/>
      </top>
      <bottom/>
      <diagonal/>
    </border>
    <border>
      <left style="medium">
        <color indexed="23"/>
      </left>
      <right/>
      <top style="hair">
        <color theme="1" tint="0.499984740745262"/>
      </top>
      <bottom style="hair">
        <color indexed="23"/>
      </bottom>
      <diagonal/>
    </border>
    <border>
      <left/>
      <right style="thin">
        <color indexed="64"/>
      </right>
      <top style="hair">
        <color theme="1" tint="0.499984740745262"/>
      </top>
      <bottom style="hair">
        <color indexed="23"/>
      </bottom>
      <diagonal/>
    </border>
  </borders>
  <cellStyleXfs count="7">
    <xf numFmtId="0" fontId="0" fillId="0" borderId="0"/>
    <xf numFmtId="9" fontId="4" fillId="0" borderId="0" applyFont="0" applyFill="0" applyBorder="0" applyAlignment="0" applyProtection="0"/>
    <xf numFmtId="0" fontId="1" fillId="0" borderId="0"/>
    <xf numFmtId="0" fontId="1" fillId="0" borderId="0"/>
    <xf numFmtId="9" fontId="4" fillId="0" borderId="0" applyFont="0" applyFill="0" applyBorder="0" applyAlignment="0" applyProtection="0"/>
    <xf numFmtId="0" fontId="4" fillId="0" borderId="0"/>
    <xf numFmtId="0" fontId="1" fillId="0" borderId="0"/>
  </cellStyleXfs>
  <cellXfs count="145">
    <xf numFmtId="0" fontId="0" fillId="0" borderId="0" xfId="0"/>
    <xf numFmtId="0" fontId="2" fillId="0" borderId="0" xfId="2" applyFont="1" applyAlignment="1" applyProtection="1">
      <alignment vertical="center"/>
      <protection hidden="1"/>
    </xf>
    <xf numFmtId="0" fontId="3" fillId="0" borderId="0" xfId="2" applyFont="1" applyAlignment="1" applyProtection="1">
      <alignment vertical="center"/>
      <protection hidden="1"/>
    </xf>
    <xf numFmtId="0" fontId="12" fillId="0" borderId="0" xfId="2" applyFont="1" applyAlignment="1" applyProtection="1">
      <alignment horizontal="right" vertical="center"/>
      <protection hidden="1"/>
    </xf>
    <xf numFmtId="0" fontId="13" fillId="0" borderId="0" xfId="2" applyFont="1" applyAlignment="1" applyProtection="1">
      <alignment horizontal="right" vertical="center"/>
      <protection hidden="1"/>
    </xf>
    <xf numFmtId="0" fontId="15" fillId="0" borderId="0" xfId="2" applyFont="1" applyAlignment="1" applyProtection="1">
      <alignment vertical="center"/>
      <protection hidden="1"/>
    </xf>
    <xf numFmtId="0" fontId="1" fillId="0" borderId="0" xfId="2" applyAlignment="1" applyProtection="1">
      <alignment vertical="center"/>
      <protection hidden="1"/>
    </xf>
    <xf numFmtId="10" fontId="14" fillId="0" borderId="0" xfId="1" applyNumberFormat="1" applyFont="1" applyFill="1" applyBorder="1" applyAlignment="1" applyProtection="1">
      <alignment horizontal="center" vertical="center"/>
      <protection locked="0" hidden="1"/>
    </xf>
    <xf numFmtId="0" fontId="14" fillId="0" borderId="0" xfId="2" applyFont="1" applyAlignment="1" applyProtection="1">
      <alignment horizontal="left" vertical="center" indent="2"/>
      <protection hidden="1"/>
    </xf>
    <xf numFmtId="0" fontId="17" fillId="0" borderId="0" xfId="0" applyFont="1" applyAlignment="1" applyProtection="1">
      <alignment vertical="center"/>
      <protection hidden="1"/>
    </xf>
    <xf numFmtId="0" fontId="14" fillId="0" borderId="0" xfId="3" applyFont="1" applyAlignment="1" applyProtection="1">
      <alignment vertical="center"/>
      <protection hidden="1"/>
    </xf>
    <xf numFmtId="0" fontId="1" fillId="0" borderId="0" xfId="3" applyAlignment="1" applyProtection="1">
      <alignment horizontal="left" vertical="center"/>
      <protection hidden="1"/>
    </xf>
    <xf numFmtId="0" fontId="20" fillId="0" borderId="0" xfId="0" applyFont="1" applyAlignment="1" applyProtection="1">
      <alignment vertical="center"/>
      <protection hidden="1"/>
    </xf>
    <xf numFmtId="10" fontId="5" fillId="5" borderId="1" xfId="1" applyNumberFormat="1" applyFont="1" applyFill="1" applyBorder="1" applyAlignment="1" applyProtection="1">
      <alignment horizontal="center" vertical="center"/>
      <protection locked="0" hidden="1"/>
    </xf>
    <xf numFmtId="0" fontId="7" fillId="0" borderId="1" xfId="2" applyFont="1" applyBorder="1" applyAlignment="1" applyProtection="1">
      <alignment horizontal="center" vertical="center"/>
      <protection hidden="1"/>
    </xf>
    <xf numFmtId="14" fontId="14" fillId="0" borderId="0" xfId="2" applyNumberFormat="1" applyFont="1" applyAlignment="1" applyProtection="1">
      <alignment horizontal="left" vertical="center"/>
      <protection locked="0" hidden="1"/>
    </xf>
    <xf numFmtId="0" fontId="6" fillId="0" borderId="0" xfId="0" applyFont="1" applyAlignment="1">
      <alignment horizontal="center" vertical="center"/>
    </xf>
    <xf numFmtId="0" fontId="19" fillId="0" borderId="0" xfId="2" applyFont="1" applyAlignment="1" applyProtection="1">
      <alignment horizontal="center" vertical="center"/>
      <protection locked="0" hidden="1"/>
    </xf>
    <xf numFmtId="0" fontId="14" fillId="0" borderId="0" xfId="2" applyFont="1" applyAlignment="1" applyProtection="1">
      <alignment vertical="center"/>
      <protection hidden="1"/>
    </xf>
    <xf numFmtId="0" fontId="22" fillId="0" borderId="0" xfId="2" applyFont="1" applyAlignment="1" applyProtection="1">
      <alignment horizontal="left" vertical="center"/>
      <protection hidden="1"/>
    </xf>
    <xf numFmtId="0" fontId="21" fillId="0" borderId="0" xfId="2" applyFont="1" applyAlignment="1" applyProtection="1">
      <alignment horizontal="left" vertical="center"/>
      <protection hidden="1"/>
    </xf>
    <xf numFmtId="10" fontId="0" fillId="0" borderId="0" xfId="0" applyNumberFormat="1"/>
    <xf numFmtId="0" fontId="1" fillId="4" borderId="0" xfId="2" applyFill="1" applyAlignment="1" applyProtection="1">
      <alignment horizontal="left" vertical="center" indent="4"/>
      <protection hidden="1"/>
    </xf>
    <xf numFmtId="0" fontId="4" fillId="4" borderId="0" xfId="0" applyFont="1" applyFill="1"/>
    <xf numFmtId="164" fontId="1" fillId="0" borderId="0" xfId="2" applyNumberFormat="1" applyAlignment="1" applyProtection="1">
      <alignment horizontal="center" vertical="center"/>
      <protection hidden="1"/>
    </xf>
    <xf numFmtId="0" fontId="16" fillId="0" borderId="0" xfId="2" applyFont="1" applyAlignment="1" applyProtection="1">
      <alignment horizontal="center" vertical="center"/>
      <protection hidden="1"/>
    </xf>
    <xf numFmtId="0" fontId="18" fillId="0" borderId="0" xfId="0" applyFont="1" applyAlignment="1">
      <alignment vertical="top" wrapText="1"/>
    </xf>
    <xf numFmtId="0" fontId="23" fillId="3" borderId="3" xfId="2" applyFont="1" applyFill="1" applyBorder="1" applyAlignment="1" applyProtection="1">
      <alignment horizontal="center" vertical="center"/>
      <protection hidden="1"/>
    </xf>
    <xf numFmtId="10" fontId="24" fillId="0" borderId="6" xfId="2" applyNumberFormat="1" applyFont="1" applyBorder="1" applyAlignment="1" applyProtection="1">
      <alignment horizontal="center" vertical="center"/>
      <protection hidden="1"/>
    </xf>
    <xf numFmtId="0" fontId="25" fillId="0" borderId="8" xfId="2" applyFont="1" applyBorder="1" applyAlignment="1" applyProtection="1">
      <alignment horizontal="center" vertical="center"/>
      <protection hidden="1"/>
    </xf>
    <xf numFmtId="164" fontId="24" fillId="0" borderId="11" xfId="2" applyNumberFormat="1" applyFont="1" applyBorder="1" applyAlignment="1" applyProtection="1">
      <alignment horizontal="center" vertical="center"/>
      <protection hidden="1"/>
    </xf>
    <xf numFmtId="164" fontId="24" fillId="0" borderId="14" xfId="2" applyNumberFormat="1" applyFont="1" applyBorder="1" applyAlignment="1" applyProtection="1">
      <alignment horizontal="center" vertical="center"/>
      <protection hidden="1"/>
    </xf>
    <xf numFmtId="0" fontId="27" fillId="0" borderId="0" xfId="2" applyFont="1" applyAlignment="1" applyProtection="1">
      <alignment vertical="center"/>
      <protection hidden="1"/>
    </xf>
    <xf numFmtId="165" fontId="28" fillId="0" borderId="0" xfId="2" applyNumberFormat="1" applyFont="1" applyAlignment="1" applyProtection="1">
      <alignment vertical="center"/>
      <protection hidden="1"/>
    </xf>
    <xf numFmtId="166" fontId="2" fillId="7" borderId="0" xfId="2" applyNumberFormat="1" applyFont="1" applyFill="1" applyAlignment="1" applyProtection="1">
      <alignment vertical="center"/>
      <protection hidden="1"/>
    </xf>
    <xf numFmtId="166" fontId="2" fillId="9" borderId="0" xfId="2" applyNumberFormat="1" applyFont="1" applyFill="1" applyAlignment="1" applyProtection="1">
      <alignment vertical="center"/>
      <protection hidden="1"/>
    </xf>
    <xf numFmtId="166" fontId="2" fillId="11" borderId="0" xfId="2" applyNumberFormat="1" applyFont="1" applyFill="1" applyAlignment="1" applyProtection="1">
      <alignment vertical="center"/>
      <protection hidden="1"/>
    </xf>
    <xf numFmtId="166" fontId="2" fillId="13" borderId="0" xfId="2" applyNumberFormat="1" applyFont="1" applyFill="1" applyAlignment="1" applyProtection="1">
      <alignment vertical="center"/>
      <protection hidden="1"/>
    </xf>
    <xf numFmtId="166" fontId="2" fillId="15" borderId="0" xfId="2" applyNumberFormat="1" applyFont="1" applyFill="1" applyAlignment="1" applyProtection="1">
      <alignment vertical="center"/>
      <protection hidden="1"/>
    </xf>
    <xf numFmtId="166" fontId="2" fillId="16" borderId="0" xfId="2" applyNumberFormat="1" applyFont="1" applyFill="1" applyAlignment="1" applyProtection="1">
      <alignment vertical="center"/>
      <protection hidden="1"/>
    </xf>
    <xf numFmtId="165" fontId="2" fillId="0" borderId="0" xfId="2" applyNumberFormat="1" applyFont="1" applyAlignment="1" applyProtection="1">
      <alignment vertical="center"/>
      <protection hidden="1"/>
    </xf>
    <xf numFmtId="0" fontId="2" fillId="0" borderId="0" xfId="2" applyFont="1" applyAlignment="1" applyProtection="1">
      <alignment horizontal="center" vertical="center"/>
      <protection hidden="1"/>
    </xf>
    <xf numFmtId="166" fontId="2" fillId="0" borderId="0" xfId="2" applyNumberFormat="1" applyFont="1" applyAlignment="1" applyProtection="1">
      <alignment vertical="center"/>
      <protection hidden="1"/>
    </xf>
    <xf numFmtId="0" fontId="4" fillId="0" borderId="0" xfId="5"/>
    <xf numFmtId="0" fontId="4" fillId="0" borderId="0" xfId="5" applyAlignment="1">
      <alignment horizontal="center"/>
    </xf>
    <xf numFmtId="0" fontId="2" fillId="0" borderId="0" xfId="6" applyFont="1" applyAlignment="1">
      <alignment horizontal="right"/>
    </xf>
    <xf numFmtId="166" fontId="4" fillId="11" borderId="0" xfId="5" applyNumberFormat="1" applyFill="1"/>
    <xf numFmtId="166" fontId="30" fillId="11" borderId="0" xfId="2" applyNumberFormat="1" applyFont="1" applyFill="1" applyAlignment="1" applyProtection="1">
      <alignment vertical="center"/>
      <protection hidden="1"/>
    </xf>
    <xf numFmtId="166" fontId="30" fillId="15" borderId="0" xfId="2" applyNumberFormat="1" applyFont="1" applyFill="1" applyAlignment="1" applyProtection="1">
      <alignment vertical="center"/>
      <protection hidden="1"/>
    </xf>
    <xf numFmtId="166" fontId="4" fillId="15" borderId="0" xfId="5" applyNumberFormat="1" applyFill="1"/>
    <xf numFmtId="166" fontId="4" fillId="17" borderId="0" xfId="5" applyNumberFormat="1" applyFill="1"/>
    <xf numFmtId="166" fontId="30" fillId="17" borderId="0" xfId="2" applyNumberFormat="1" applyFont="1" applyFill="1" applyAlignment="1" applyProtection="1">
      <alignment vertical="center"/>
      <protection hidden="1"/>
    </xf>
    <xf numFmtId="166" fontId="4" fillId="18" borderId="0" xfId="5" applyNumberFormat="1" applyFill="1"/>
    <xf numFmtId="166" fontId="30" fillId="18" borderId="0" xfId="2" applyNumberFormat="1" applyFont="1" applyFill="1" applyAlignment="1" applyProtection="1">
      <alignment vertical="center"/>
      <protection hidden="1"/>
    </xf>
    <xf numFmtId="166" fontId="30" fillId="19" borderId="0" xfId="2" applyNumberFormat="1" applyFont="1" applyFill="1" applyAlignment="1" applyProtection="1">
      <alignment vertical="center"/>
      <protection hidden="1"/>
    </xf>
    <xf numFmtId="166" fontId="4" fillId="19" borderId="0" xfId="5" applyNumberFormat="1" applyFill="1"/>
    <xf numFmtId="166" fontId="4" fillId="0" borderId="0" xfId="5" applyNumberFormat="1"/>
    <xf numFmtId="166" fontId="30" fillId="0" borderId="0" xfId="2" applyNumberFormat="1" applyFont="1" applyAlignment="1" applyProtection="1">
      <alignment vertical="center"/>
      <protection hidden="1"/>
    </xf>
    <xf numFmtId="166" fontId="2" fillId="0" borderId="0" xfId="6" applyNumberFormat="1" applyFont="1" applyAlignment="1">
      <alignment horizontal="right"/>
    </xf>
    <xf numFmtId="166" fontId="2" fillId="0" borderId="0" xfId="5" applyNumberFormat="1" applyFont="1" applyAlignment="1">
      <alignment horizontal="right" vertical="center"/>
    </xf>
    <xf numFmtId="0" fontId="29" fillId="0" borderId="0" xfId="2" applyFont="1" applyAlignment="1" applyProtection="1">
      <alignment vertical="center"/>
      <protection hidden="1"/>
    </xf>
    <xf numFmtId="0" fontId="14" fillId="20" borderId="1" xfId="2" applyFont="1" applyFill="1" applyBorder="1" applyAlignment="1" applyProtection="1">
      <alignment horizontal="center" vertical="center"/>
      <protection hidden="1"/>
    </xf>
    <xf numFmtId="164" fontId="2" fillId="0" borderId="0" xfId="2" applyNumberFormat="1" applyFont="1" applyAlignment="1" applyProtection="1">
      <alignment vertical="center"/>
      <protection hidden="1"/>
    </xf>
    <xf numFmtId="0" fontId="26" fillId="0" borderId="0" xfId="5" applyFont="1"/>
    <xf numFmtId="0" fontId="31" fillId="22" borderId="18" xfId="5" applyFont="1" applyFill="1" applyBorder="1" applyAlignment="1">
      <alignment horizontal="center" vertical="center"/>
    </xf>
    <xf numFmtId="0" fontId="31" fillId="22" borderId="19" xfId="5" applyFont="1" applyFill="1" applyBorder="1" applyAlignment="1">
      <alignment horizontal="center" vertical="center"/>
    </xf>
    <xf numFmtId="0" fontId="31" fillId="22" borderId="20" xfId="5" applyFont="1" applyFill="1" applyBorder="1" applyAlignment="1">
      <alignment horizontal="center" vertical="center"/>
    </xf>
    <xf numFmtId="0" fontId="31" fillId="22" borderId="0" xfId="5" applyFont="1" applyFill="1" applyAlignment="1">
      <alignment horizontal="center" vertical="center"/>
    </xf>
    <xf numFmtId="0" fontId="32" fillId="3" borderId="18" xfId="5" applyFont="1" applyFill="1" applyBorder="1" applyAlignment="1">
      <alignment vertical="center"/>
    </xf>
    <xf numFmtId="10" fontId="33" fillId="0" borderId="19" xfId="5" applyNumberFormat="1" applyFont="1" applyBorder="1" applyAlignment="1">
      <alignment horizontal="center" vertical="center"/>
    </xf>
    <xf numFmtId="10" fontId="33" fillId="0" borderId="20" xfId="5" applyNumberFormat="1" applyFont="1" applyBorder="1" applyAlignment="1">
      <alignment horizontal="center" vertical="center"/>
    </xf>
    <xf numFmtId="10" fontId="33" fillId="0" borderId="0" xfId="5" applyNumberFormat="1" applyFont="1" applyAlignment="1">
      <alignment horizontal="center" vertical="center"/>
    </xf>
    <xf numFmtId="10" fontId="34" fillId="0" borderId="19" xfId="5" applyNumberFormat="1" applyFont="1" applyBorder="1" applyAlignment="1">
      <alignment horizontal="center" vertical="center"/>
    </xf>
    <xf numFmtId="10" fontId="34" fillId="0" borderId="20" xfId="5" applyNumberFormat="1" applyFont="1" applyBorder="1" applyAlignment="1">
      <alignment horizontal="center" vertical="center"/>
    </xf>
    <xf numFmtId="10" fontId="34" fillId="0" borderId="0" xfId="5" applyNumberFormat="1" applyFont="1" applyAlignment="1">
      <alignment horizontal="center" vertical="center"/>
    </xf>
    <xf numFmtId="0" fontId="32" fillId="3" borderId="21" xfId="5" applyFont="1" applyFill="1" applyBorder="1" applyAlignment="1">
      <alignment vertical="center"/>
    </xf>
    <xf numFmtId="10" fontId="33" fillId="0" borderId="22" xfId="5" applyNumberFormat="1" applyFont="1" applyBorder="1" applyAlignment="1">
      <alignment horizontal="center" vertical="center"/>
    </xf>
    <xf numFmtId="10" fontId="33" fillId="0" borderId="23" xfId="5" applyNumberFormat="1" applyFont="1" applyBorder="1" applyAlignment="1">
      <alignment horizontal="center" vertical="center"/>
    </xf>
    <xf numFmtId="10" fontId="33" fillId="0" borderId="24" xfId="5" applyNumberFormat="1" applyFont="1" applyBorder="1" applyAlignment="1">
      <alignment horizontal="center" vertical="center"/>
    </xf>
    <xf numFmtId="0" fontId="35" fillId="23" borderId="0" xfId="5" applyFont="1" applyFill="1"/>
    <xf numFmtId="0" fontId="5" fillId="3" borderId="1" xfId="2" applyFont="1" applyFill="1" applyBorder="1" applyAlignment="1" applyProtection="1">
      <alignment vertical="center"/>
      <protection hidden="1"/>
    </xf>
    <xf numFmtId="0" fontId="5" fillId="3" borderId="1" xfId="2" applyFont="1" applyFill="1" applyBorder="1" applyAlignment="1" applyProtection="1">
      <alignment horizontal="center" vertical="center"/>
      <protection hidden="1"/>
    </xf>
    <xf numFmtId="0" fontId="14" fillId="4" borderId="1" xfId="2" applyFont="1" applyFill="1" applyBorder="1" applyAlignment="1" applyProtection="1">
      <alignment vertical="center"/>
      <protection hidden="1"/>
    </xf>
    <xf numFmtId="10" fontId="1" fillId="0" borderId="1" xfId="2" applyNumberFormat="1" applyBorder="1" applyAlignment="1" applyProtection="1">
      <alignment horizontal="center" vertical="center"/>
      <protection hidden="1"/>
    </xf>
    <xf numFmtId="0" fontId="34" fillId="4" borderId="1" xfId="2" applyFont="1" applyFill="1" applyBorder="1" applyAlignment="1" applyProtection="1">
      <alignment vertical="center"/>
      <protection hidden="1"/>
    </xf>
    <xf numFmtId="0" fontId="34" fillId="20" borderId="1" xfId="2" applyFont="1" applyFill="1" applyBorder="1" applyAlignment="1" applyProtection="1">
      <alignment vertical="center"/>
      <protection hidden="1"/>
    </xf>
    <xf numFmtId="10" fontId="14" fillId="20" borderId="1" xfId="2" applyNumberFormat="1" applyFont="1" applyFill="1" applyBorder="1" applyAlignment="1" applyProtection="1">
      <alignment horizontal="center" vertical="center"/>
      <protection hidden="1"/>
    </xf>
    <xf numFmtId="0" fontId="34" fillId="0" borderId="1" xfId="2" applyFont="1" applyBorder="1" applyAlignment="1" applyProtection="1">
      <alignment vertical="center"/>
      <protection hidden="1"/>
    </xf>
    <xf numFmtId="10" fontId="35" fillId="23" borderId="0" xfId="5" applyNumberFormat="1" applyFont="1" applyFill="1"/>
    <xf numFmtId="0" fontId="35" fillId="23" borderId="1" xfId="5" applyFont="1" applyFill="1" applyBorder="1"/>
    <xf numFmtId="10" fontId="35" fillId="23" borderId="1" xfId="5" applyNumberFormat="1" applyFont="1" applyFill="1" applyBorder="1"/>
    <xf numFmtId="0" fontId="2" fillId="4" borderId="0" xfId="5" applyFont="1" applyFill="1"/>
    <xf numFmtId="164" fontId="24" fillId="0" borderId="25" xfId="2" applyNumberFormat="1" applyFont="1" applyBorder="1" applyAlignment="1" applyProtection="1">
      <alignment horizontal="center" vertical="center"/>
      <protection hidden="1"/>
    </xf>
    <xf numFmtId="10" fontId="24" fillId="0" borderId="8" xfId="2" applyNumberFormat="1" applyFont="1" applyBorder="1" applyAlignment="1" applyProtection="1">
      <alignment horizontal="center" vertical="center"/>
      <protection hidden="1"/>
    </xf>
    <xf numFmtId="0" fontId="31" fillId="22" borderId="1" xfId="5" applyFont="1" applyFill="1" applyBorder="1" applyAlignment="1">
      <alignment horizontal="center" vertical="center"/>
    </xf>
    <xf numFmtId="0" fontId="32" fillId="3" borderId="1" xfId="5" applyFont="1" applyFill="1" applyBorder="1" applyAlignment="1">
      <alignment vertical="center"/>
    </xf>
    <xf numFmtId="10" fontId="33" fillId="0" borderId="1" xfId="5" applyNumberFormat="1" applyFont="1" applyBorder="1" applyAlignment="1">
      <alignment horizontal="center" vertical="center"/>
    </xf>
    <xf numFmtId="166" fontId="4" fillId="11" borderId="0" xfId="0" applyNumberFormat="1" applyFont="1" applyFill="1"/>
    <xf numFmtId="166" fontId="36" fillId="15" borderId="0" xfId="0" applyNumberFormat="1" applyFont="1" applyFill="1"/>
    <xf numFmtId="166" fontId="4" fillId="17" borderId="0" xfId="0" applyNumberFormat="1" applyFont="1" applyFill="1"/>
    <xf numFmtId="166" fontId="4" fillId="18" borderId="0" xfId="0" applyNumberFormat="1" applyFont="1" applyFill="1"/>
    <xf numFmtId="0" fontId="31" fillId="24" borderId="0" xfId="5" applyFont="1" applyFill="1" applyAlignment="1">
      <alignment horizontal="center" vertical="center"/>
    </xf>
    <xf numFmtId="10" fontId="33" fillId="24" borderId="0" xfId="5" applyNumberFormat="1" applyFont="1" applyFill="1" applyAlignment="1">
      <alignment horizontal="center" vertical="center"/>
    </xf>
    <xf numFmtId="0" fontId="37" fillId="24" borderId="0" xfId="5" applyFont="1" applyFill="1" applyAlignment="1">
      <alignment vertical="center"/>
    </xf>
    <xf numFmtId="0" fontId="5" fillId="24" borderId="0" xfId="5" applyFont="1" applyFill="1" applyAlignment="1">
      <alignment horizontal="center" vertical="center"/>
    </xf>
    <xf numFmtId="0" fontId="38" fillId="24" borderId="0" xfId="2" applyFont="1" applyFill="1" applyAlignment="1" applyProtection="1">
      <alignment vertical="center"/>
      <protection hidden="1"/>
    </xf>
    <xf numFmtId="10" fontId="6" fillId="24" borderId="0" xfId="5" applyNumberFormat="1" applyFont="1" applyFill="1" applyAlignment="1">
      <alignment horizontal="center" vertical="center"/>
    </xf>
    <xf numFmtId="0" fontId="22" fillId="21" borderId="1" xfId="5" applyFont="1" applyFill="1" applyBorder="1" applyAlignment="1">
      <alignment vertical="center"/>
    </xf>
    <xf numFmtId="0" fontId="32" fillId="24" borderId="0" xfId="5" applyFont="1" applyFill="1" applyAlignment="1">
      <alignment vertical="center"/>
    </xf>
    <xf numFmtId="0" fontId="29" fillId="4" borderId="0" xfId="2" applyFont="1" applyFill="1" applyAlignment="1" applyProtection="1">
      <alignment vertical="center"/>
      <protection hidden="1"/>
    </xf>
    <xf numFmtId="0" fontId="2" fillId="4" borderId="0" xfId="5" applyFont="1" applyFill="1" applyAlignment="1"/>
    <xf numFmtId="0" fontId="29" fillId="8" borderId="0" xfId="2" applyFont="1" applyFill="1" applyAlignment="1" applyProtection="1">
      <alignment vertical="center"/>
      <protection hidden="1"/>
    </xf>
    <xf numFmtId="0" fontId="29" fillId="10" borderId="0" xfId="2" applyFont="1" applyFill="1" applyAlignment="1" applyProtection="1">
      <alignment vertical="center"/>
      <protection hidden="1"/>
    </xf>
    <xf numFmtId="0" fontId="2" fillId="10" borderId="0" xfId="5" applyFont="1" applyFill="1" applyAlignment="1"/>
    <xf numFmtId="0" fontId="29" fillId="12" borderId="0" xfId="2" applyFont="1" applyFill="1" applyAlignment="1" applyProtection="1">
      <alignment vertical="center"/>
      <protection hidden="1"/>
    </xf>
    <xf numFmtId="0" fontId="2" fillId="12" borderId="0" xfId="5" applyFont="1" applyFill="1" applyAlignment="1"/>
    <xf numFmtId="0" fontId="29" fillId="14" borderId="0" xfId="2" applyFont="1" applyFill="1" applyAlignment="1" applyProtection="1">
      <alignment vertical="center"/>
      <protection hidden="1"/>
    </xf>
    <xf numFmtId="0" fontId="2" fillId="14" borderId="0" xfId="5" applyFont="1" applyFill="1" applyAlignment="1"/>
    <xf numFmtId="0" fontId="29" fillId="16" borderId="0" xfId="2" applyFont="1" applyFill="1" applyAlignment="1" applyProtection="1">
      <alignment vertical="center"/>
      <protection hidden="1"/>
    </xf>
    <xf numFmtId="0" fontId="2" fillId="16" borderId="0" xfId="5" applyFont="1" applyFill="1" applyAlignment="1"/>
    <xf numFmtId="0" fontId="29" fillId="6" borderId="0" xfId="2" applyFont="1" applyFill="1" applyAlignment="1" applyProtection="1">
      <alignment vertical="center"/>
      <protection hidden="1"/>
    </xf>
    <xf numFmtId="0" fontId="24" fillId="0" borderId="7" xfId="2" applyFont="1" applyBorder="1" applyAlignment="1" applyProtection="1">
      <alignment horizontal="center" vertical="center"/>
      <protection hidden="1"/>
    </xf>
    <xf numFmtId="0" fontId="24" fillId="0" borderId="8" xfId="2" applyFont="1" applyBorder="1" applyAlignment="1" applyProtection="1">
      <alignment horizontal="center" vertical="center"/>
      <protection hidden="1"/>
    </xf>
    <xf numFmtId="0" fontId="7" fillId="0" borderId="0" xfId="2" applyFont="1" applyAlignment="1" applyProtection="1">
      <alignment horizontal="center" vertical="center"/>
      <protection hidden="1"/>
    </xf>
    <xf numFmtId="0" fontId="7" fillId="0" borderId="0" xfId="0" applyFont="1" applyAlignment="1">
      <alignment horizontal="center" vertical="center"/>
    </xf>
    <xf numFmtId="0" fontId="19" fillId="0" borderId="0" xfId="2" applyFont="1" applyAlignment="1" applyProtection="1">
      <alignment horizontal="center" vertical="center"/>
      <protection locked="0" hidden="1"/>
    </xf>
    <xf numFmtId="0" fontId="23" fillId="3" borderId="2" xfId="2" applyFont="1" applyFill="1" applyBorder="1" applyAlignment="1" applyProtection="1">
      <alignment horizontal="center" vertical="center"/>
      <protection hidden="1"/>
    </xf>
    <xf numFmtId="0" fontId="23" fillId="3" borderId="3" xfId="2" applyFont="1" applyFill="1" applyBorder="1" applyAlignment="1" applyProtection="1">
      <alignment horizontal="center" vertical="center"/>
      <protection hidden="1"/>
    </xf>
    <xf numFmtId="0" fontId="24" fillId="0" borderId="4" xfId="2" applyFont="1" applyBorder="1" applyAlignment="1" applyProtection="1">
      <alignment horizontal="center" vertical="center"/>
      <protection hidden="1"/>
    </xf>
    <xf numFmtId="0" fontId="24" fillId="0" borderId="5" xfId="2" applyFont="1" applyBorder="1" applyAlignment="1" applyProtection="1">
      <alignment horizontal="center" vertical="center"/>
      <protection hidden="1"/>
    </xf>
    <xf numFmtId="0" fontId="8" fillId="2" borderId="0" xfId="2" applyFont="1" applyFill="1" applyAlignment="1" applyProtection="1">
      <alignment horizontal="center" vertical="center"/>
      <protection locked="0" hidden="1"/>
    </xf>
    <xf numFmtId="0" fontId="18" fillId="0" borderId="0" xfId="0" applyFont="1" applyAlignment="1">
      <alignment horizontal="center" vertical="top" wrapText="1"/>
    </xf>
    <xf numFmtId="0" fontId="22" fillId="0" borderId="0" xfId="2" applyFont="1" applyAlignment="1" applyProtection="1">
      <alignment horizontal="left" vertical="center"/>
      <protection hidden="1"/>
    </xf>
    <xf numFmtId="0" fontId="21" fillId="0" borderId="0" xfId="2" applyFont="1" applyAlignment="1" applyProtection="1">
      <alignment horizontal="left" vertical="center"/>
      <protection hidden="1"/>
    </xf>
    <xf numFmtId="0" fontId="24" fillId="4" borderId="9" xfId="2" applyFont="1" applyFill="1" applyBorder="1" applyAlignment="1" applyProtection="1">
      <alignment horizontal="left" vertical="center" indent="4"/>
      <protection hidden="1"/>
    </xf>
    <xf numFmtId="0" fontId="24" fillId="4" borderId="10" xfId="2" applyFont="1" applyFill="1" applyBorder="1" applyAlignment="1" applyProtection="1">
      <alignment horizontal="left" vertical="center" indent="4"/>
      <protection hidden="1"/>
    </xf>
    <xf numFmtId="0" fontId="24" fillId="4" borderId="12" xfId="2" applyFont="1" applyFill="1" applyBorder="1" applyAlignment="1" applyProtection="1">
      <alignment horizontal="left" vertical="center" indent="4"/>
      <protection hidden="1"/>
    </xf>
    <xf numFmtId="0" fontId="24" fillId="4" borderId="13" xfId="2" applyFont="1" applyFill="1" applyBorder="1" applyAlignment="1" applyProtection="1">
      <alignment horizontal="left" vertical="center" indent="4"/>
      <protection hidden="1"/>
    </xf>
    <xf numFmtId="0" fontId="24" fillId="4" borderId="26" xfId="2" applyFont="1" applyFill="1" applyBorder="1" applyAlignment="1" applyProtection="1">
      <alignment horizontal="left" vertical="center" indent="4"/>
      <protection hidden="1"/>
    </xf>
    <xf numFmtId="0" fontId="24" fillId="4" borderId="27" xfId="2" applyFont="1" applyFill="1" applyBorder="1" applyAlignment="1" applyProtection="1">
      <alignment horizontal="left" vertical="center" indent="4"/>
      <protection hidden="1"/>
    </xf>
    <xf numFmtId="0" fontId="39" fillId="0" borderId="0" xfId="0" applyFont="1" applyAlignment="1">
      <alignment horizontal="center" vertical="top" wrapText="1"/>
    </xf>
    <xf numFmtId="0" fontId="22" fillId="24" borderId="0" xfId="5" applyFont="1" applyFill="1" applyAlignment="1">
      <alignment horizontal="center" vertical="center"/>
    </xf>
    <xf numFmtId="0" fontId="22" fillId="21" borderId="15" xfId="5" applyFont="1" applyFill="1" applyBorder="1" applyAlignment="1">
      <alignment horizontal="center" vertical="center"/>
    </xf>
    <xf numFmtId="0" fontId="22" fillId="21" borderId="16" xfId="5" applyFont="1" applyFill="1" applyBorder="1" applyAlignment="1">
      <alignment horizontal="center" vertical="center"/>
    </xf>
    <xf numFmtId="0" fontId="22" fillId="21" borderId="17" xfId="5" applyFont="1" applyFill="1" applyBorder="1" applyAlignment="1">
      <alignment horizontal="center" vertical="center"/>
    </xf>
  </cellXfs>
  <cellStyles count="7">
    <cellStyle name="Normal" xfId="0" builtinId="0"/>
    <cellStyle name="Normal 2" xfId="5" xr:uid="{00000000-0005-0000-0000-000001000000}"/>
    <cellStyle name="Normal_CAMPAÑA 2 TRAMOS" xfId="3" xr:uid="{00000000-0005-0000-0000-000002000000}"/>
    <cellStyle name="Normal_Libro2" xfId="6" xr:uid="{00000000-0005-0000-0000-000003000000}"/>
    <cellStyle name="Normal_plantilla definitiva Campaña fin de Año " xfId="2" xr:uid="{00000000-0005-0000-0000-000004000000}"/>
    <cellStyle name="Porcentaje" xfId="1" builtinId="5"/>
    <cellStyle name="Porcentaje 3"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19</xdr:col>
      <xdr:colOff>597808</xdr:colOff>
      <xdr:row>9</xdr:row>
      <xdr:rowOff>174171</xdr:rowOff>
    </xdr:to>
    <xdr:pic>
      <xdr:nvPicPr>
        <xdr:cNvPr id="2" name="Imagen 1">
          <a:extLst>
            <a:ext uri="{FF2B5EF4-FFF2-40B4-BE49-F238E27FC236}">
              <a16:creationId xmlns:a16="http://schemas.microsoft.com/office/drawing/2014/main" id="{3F269538-11D5-4142-9B14-E7396EFE7A82}"/>
            </a:ext>
          </a:extLst>
        </xdr:cNvPr>
        <xdr:cNvPicPr>
          <a:picLocks noChangeAspect="1"/>
        </xdr:cNvPicPr>
      </xdr:nvPicPr>
      <xdr:blipFill>
        <a:blip xmlns:r="http://schemas.openxmlformats.org/officeDocument/2006/relationships" r:embed="rId1"/>
        <a:stretch>
          <a:fillRect/>
        </a:stretch>
      </xdr:blipFill>
      <xdr:spPr>
        <a:xfrm>
          <a:off x="441960" y="274320"/>
          <a:ext cx="11903529" cy="13476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19</xdr:col>
      <xdr:colOff>639535</xdr:colOff>
      <xdr:row>9</xdr:row>
      <xdr:rowOff>174171</xdr:rowOff>
    </xdr:to>
    <xdr:pic>
      <xdr:nvPicPr>
        <xdr:cNvPr id="3" name="Imagen 2">
          <a:extLst>
            <a:ext uri="{FF2B5EF4-FFF2-40B4-BE49-F238E27FC236}">
              <a16:creationId xmlns:a16="http://schemas.microsoft.com/office/drawing/2014/main" id="{CC6DCCDF-434F-4726-AA84-F193AF5B7F83}"/>
            </a:ext>
          </a:extLst>
        </xdr:cNvPr>
        <xdr:cNvPicPr>
          <a:picLocks noChangeAspect="1"/>
        </xdr:cNvPicPr>
      </xdr:nvPicPr>
      <xdr:blipFill>
        <a:blip xmlns:r="http://schemas.openxmlformats.org/officeDocument/2006/relationships" r:embed="rId1"/>
        <a:stretch>
          <a:fillRect/>
        </a:stretch>
      </xdr:blipFill>
      <xdr:spPr>
        <a:xfrm>
          <a:off x="446314" y="283029"/>
          <a:ext cx="11908972" cy="138248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6:X98"/>
  <sheetViews>
    <sheetView showGridLines="0" tabSelected="1" topLeftCell="A11" zoomScale="70" zoomScaleNormal="70" zoomScaleSheetLayoutView="75" workbookViewId="0">
      <selection activeCell="L43" sqref="L43"/>
    </sheetView>
  </sheetViews>
  <sheetFormatPr baseColWidth="10" defaultColWidth="11.54296875" defaultRowHeight="11.5" x14ac:dyDescent="0.25"/>
  <cols>
    <col min="1" max="1" width="6.453125" style="1" customWidth="1"/>
    <col min="2" max="2" width="40" style="1" customWidth="1"/>
    <col min="3" max="3" width="14" style="1" customWidth="1"/>
    <col min="4" max="4" width="14" style="1" hidden="1" customWidth="1"/>
    <col min="5" max="10" width="13.54296875" style="1" hidden="1" customWidth="1"/>
    <col min="11" max="13" width="13.54296875" style="1" customWidth="1"/>
    <col min="14" max="16384" width="11.54296875" style="1"/>
  </cols>
  <sheetData>
    <row r="6" spans="2:18" ht="15" customHeight="1" x14ac:dyDescent="0.25">
      <c r="B6" s="2"/>
      <c r="C6" s="2"/>
      <c r="D6" s="2"/>
      <c r="E6" s="2"/>
      <c r="F6" s="2"/>
      <c r="G6" s="2"/>
      <c r="J6" s="16"/>
      <c r="K6" s="16"/>
    </row>
    <row r="7" spans="2:18" ht="15" customHeight="1" x14ac:dyDescent="0.25">
      <c r="B7" s="2"/>
      <c r="C7" s="2"/>
      <c r="D7" s="2"/>
      <c r="E7" s="2"/>
      <c r="F7" s="2"/>
      <c r="G7" s="2"/>
      <c r="J7" s="123"/>
      <c r="K7" s="123"/>
    </row>
    <row r="8" spans="2:18" ht="15" customHeight="1" x14ac:dyDescent="0.25">
      <c r="B8" s="2"/>
      <c r="C8" s="2"/>
      <c r="D8" s="2"/>
      <c r="E8" s="2"/>
      <c r="F8" s="2"/>
      <c r="G8" s="2"/>
      <c r="J8" s="124"/>
      <c r="K8" s="124"/>
    </row>
    <row r="9" spans="2:18" ht="15" customHeight="1" x14ac:dyDescent="0.25">
      <c r="B9" s="2"/>
      <c r="C9" s="2"/>
      <c r="D9" s="2"/>
      <c r="E9" s="2"/>
      <c r="F9" s="2"/>
      <c r="G9" s="2"/>
      <c r="H9" s="2"/>
      <c r="I9" s="2"/>
      <c r="J9" s="2"/>
      <c r="K9" s="2"/>
      <c r="L9" s="2"/>
    </row>
    <row r="10" spans="2:18" ht="17.899999999999999" customHeight="1" x14ac:dyDescent="0.25">
      <c r="B10" s="2"/>
      <c r="C10" s="2"/>
      <c r="D10" s="2"/>
      <c r="E10" s="2"/>
      <c r="F10" s="2"/>
      <c r="G10" s="2"/>
      <c r="H10" s="2"/>
      <c r="I10" s="2"/>
      <c r="J10" s="2"/>
      <c r="K10" s="2"/>
      <c r="L10" s="2"/>
    </row>
    <row r="11" spans="2:18" ht="40.4" customHeight="1" x14ac:dyDescent="0.25">
      <c r="B11" s="130" t="s">
        <v>0</v>
      </c>
      <c r="C11" s="130"/>
      <c r="D11" s="130"/>
      <c r="E11" s="130"/>
      <c r="F11" s="130"/>
      <c r="G11" s="130"/>
      <c r="H11" s="130"/>
      <c r="I11" s="130"/>
      <c r="J11" s="130"/>
      <c r="K11" s="130"/>
      <c r="L11" s="130"/>
      <c r="M11" s="130"/>
      <c r="N11" s="130"/>
      <c r="O11" s="130"/>
      <c r="P11" s="130"/>
      <c r="Q11" s="130"/>
      <c r="R11" s="130"/>
    </row>
    <row r="12" spans="2:18" ht="15" customHeight="1" x14ac:dyDescent="0.25">
      <c r="B12" s="2"/>
      <c r="C12" s="2"/>
      <c r="D12" s="2"/>
      <c r="E12" s="2"/>
      <c r="F12" s="2"/>
      <c r="G12" s="2"/>
      <c r="H12" s="2"/>
      <c r="I12" s="2"/>
      <c r="J12" s="2"/>
      <c r="K12" s="2"/>
      <c r="L12" s="2"/>
    </row>
    <row r="13" spans="2:18" ht="15" customHeight="1" x14ac:dyDescent="0.25">
      <c r="B13" s="2"/>
      <c r="C13" s="2"/>
      <c r="D13" s="2"/>
      <c r="E13" s="2"/>
      <c r="F13" s="2"/>
      <c r="G13" s="125"/>
      <c r="H13" s="125"/>
      <c r="I13" s="125"/>
      <c r="J13" s="2"/>
      <c r="M13" s="3" t="s">
        <v>1</v>
      </c>
    </row>
    <row r="14" spans="2:18" ht="15" customHeight="1" x14ac:dyDescent="0.25">
      <c r="B14" s="2"/>
      <c r="C14" s="2"/>
      <c r="D14" s="2"/>
      <c r="E14" s="2"/>
      <c r="F14" s="2"/>
      <c r="G14" s="125"/>
      <c r="H14" s="125"/>
      <c r="I14" s="125"/>
      <c r="J14" s="2"/>
      <c r="K14" s="2"/>
      <c r="L14" s="2"/>
    </row>
    <row r="15" spans="2:18" ht="9.65" customHeight="1" x14ac:dyDescent="0.25">
      <c r="B15" s="2"/>
      <c r="C15" s="2"/>
      <c r="D15" s="2"/>
      <c r="E15" s="2"/>
      <c r="F15" s="2"/>
      <c r="G15" s="17"/>
      <c r="H15" s="17"/>
      <c r="I15" s="17"/>
      <c r="J15" s="2"/>
      <c r="K15" s="2"/>
      <c r="L15" s="2"/>
    </row>
    <row r="16" spans="2:18" ht="15" customHeight="1" x14ac:dyDescent="0.25">
      <c r="L16" s="2"/>
    </row>
    <row r="17" spans="2:24" ht="15" customHeight="1" x14ac:dyDescent="0.25">
      <c r="K17" s="107" t="s">
        <v>2</v>
      </c>
      <c r="L17" s="107"/>
      <c r="M17" s="103"/>
      <c r="N17" s="103"/>
      <c r="O17" s="103"/>
    </row>
    <row r="18" spans="2:24" ht="15" customHeight="1" x14ac:dyDescent="0.25">
      <c r="K18" s="94" t="s">
        <v>3</v>
      </c>
      <c r="L18" s="94" t="s">
        <v>4</v>
      </c>
      <c r="M18" s="104" t="s">
        <v>5</v>
      </c>
      <c r="N18" s="104" t="s">
        <v>6</v>
      </c>
      <c r="O18" s="105"/>
    </row>
    <row r="19" spans="2:24" ht="15" customHeight="1" x14ac:dyDescent="0.25">
      <c r="K19" s="95" t="s">
        <v>7</v>
      </c>
      <c r="L19" s="96">
        <v>0.01</v>
      </c>
      <c r="M19" s="106">
        <v>0.01</v>
      </c>
      <c r="N19" s="106">
        <v>0.01</v>
      </c>
      <c r="O19" s="105"/>
    </row>
    <row r="20" spans="2:24" ht="15" customHeight="1" thickBot="1" x14ac:dyDescent="0.3">
      <c r="B20" s="2"/>
      <c r="C20" s="2"/>
      <c r="D20" s="2"/>
      <c r="E20" s="2"/>
      <c r="F20" s="2"/>
      <c r="G20" s="2"/>
      <c r="H20" s="2"/>
      <c r="I20" s="2"/>
      <c r="J20" s="2"/>
      <c r="K20" s="2"/>
    </row>
    <row r="21" spans="2:24" ht="20.149999999999999" customHeight="1" thickBot="1" x14ac:dyDescent="0.3">
      <c r="B21" s="126" t="s">
        <v>3</v>
      </c>
      <c r="C21" s="127"/>
      <c r="D21" s="27">
        <v>12</v>
      </c>
      <c r="E21" s="27">
        <v>24</v>
      </c>
      <c r="F21" s="27">
        <v>36</v>
      </c>
      <c r="G21" s="27">
        <v>48</v>
      </c>
      <c r="H21" s="27">
        <v>60</v>
      </c>
      <c r="I21" s="27">
        <v>72</v>
      </c>
      <c r="J21" s="27">
        <v>84</v>
      </c>
      <c r="K21" s="27">
        <v>96</v>
      </c>
      <c r="L21" s="27">
        <v>108</v>
      </c>
      <c r="M21" s="27">
        <v>120</v>
      </c>
      <c r="N21" s="2"/>
      <c r="O21" s="13" t="s">
        <v>8</v>
      </c>
    </row>
    <row r="22" spans="2:24" ht="20.149999999999999" customHeight="1" x14ac:dyDescent="0.25">
      <c r="B22" s="128" t="s">
        <v>9</v>
      </c>
      <c r="C22" s="129"/>
      <c r="D22" s="28">
        <f>+Comisiones!$B$9</f>
        <v>8.9899999999999994E-2</v>
      </c>
      <c r="E22" s="28">
        <f>+Comisiones!$B$9</f>
        <v>8.9899999999999994E-2</v>
      </c>
      <c r="F22" s="28">
        <f>+Comisiones!$B$9</f>
        <v>8.9899999999999994E-2</v>
      </c>
      <c r="G22" s="28">
        <f>+Comisiones!$B$9</f>
        <v>8.9899999999999994E-2</v>
      </c>
      <c r="H22" s="28">
        <f>+Comisiones!$B$9</f>
        <v>8.9899999999999994E-2</v>
      </c>
      <c r="I22" s="28">
        <f>+Comisiones!$B$9</f>
        <v>8.9899999999999994E-2</v>
      </c>
      <c r="J22" s="28">
        <f>+Comisiones!$B$9</f>
        <v>8.9899999999999994E-2</v>
      </c>
      <c r="K22" s="28">
        <f>+Comisiones!$B$9</f>
        <v>8.9899999999999994E-2</v>
      </c>
      <c r="L22" s="28">
        <f>+Comisiones!$B$9</f>
        <v>8.9899999999999994E-2</v>
      </c>
      <c r="M22" s="28">
        <f>+Comisiones!$B$9</f>
        <v>8.9899999999999994E-2</v>
      </c>
      <c r="N22" s="2"/>
      <c r="O22" s="14" t="s">
        <v>10</v>
      </c>
    </row>
    <row r="23" spans="2:24" ht="20.149999999999999" customHeight="1" x14ac:dyDescent="0.25">
      <c r="B23" s="121" t="s">
        <v>11</v>
      </c>
      <c r="C23" s="122"/>
      <c r="D23" s="28">
        <f>+Comisiones!$K$2</f>
        <v>3.95E-2</v>
      </c>
      <c r="E23" s="28">
        <f>+Comisiones!$K$2</f>
        <v>3.95E-2</v>
      </c>
      <c r="F23" s="28">
        <f>+Comisiones!$K$2</f>
        <v>3.95E-2</v>
      </c>
      <c r="G23" s="28">
        <f>+Comisiones!$K$2</f>
        <v>3.95E-2</v>
      </c>
      <c r="H23" s="28">
        <f>+Comisiones!$K$2</f>
        <v>3.95E-2</v>
      </c>
      <c r="I23" s="28">
        <f>+Comisiones!$K$2</f>
        <v>3.95E-2</v>
      </c>
      <c r="J23" s="28">
        <f>+Comisiones!$K$2</f>
        <v>3.95E-2</v>
      </c>
      <c r="K23" s="28">
        <f>+Comisiones!$K$2</f>
        <v>3.95E-2</v>
      </c>
      <c r="L23" s="28">
        <f>+Comisiones!$K$2</f>
        <v>3.95E-2</v>
      </c>
      <c r="M23" s="28">
        <f>+Comisiones!$K$2</f>
        <v>3.95E-2</v>
      </c>
      <c r="N23" s="2"/>
      <c r="O23" s="13" t="s">
        <v>12</v>
      </c>
    </row>
    <row r="24" spans="2:24" ht="20.149999999999999" customHeight="1" x14ac:dyDescent="0.25">
      <c r="B24" s="121" t="s">
        <v>13</v>
      </c>
      <c r="C24" s="122"/>
      <c r="D24" s="28">
        <f>+Comisiones!B13</f>
        <v>0</v>
      </c>
      <c r="E24" s="28">
        <f>+Comisiones!C13</f>
        <v>0</v>
      </c>
      <c r="F24" s="28">
        <f>+Comisiones!D13</f>
        <v>0</v>
      </c>
      <c r="G24" s="28">
        <f>+Comisiones!E13</f>
        <v>0</v>
      </c>
      <c r="H24" s="28">
        <f>+Comisiones!F13</f>
        <v>5.0000000000000001E-3</v>
      </c>
      <c r="I24" s="28">
        <f>+Comisiones!G13</f>
        <v>0.01</v>
      </c>
      <c r="J24" s="28">
        <f>+Comisiones!H13</f>
        <v>0.01</v>
      </c>
      <c r="K24" s="28">
        <v>0.11</v>
      </c>
      <c r="L24" s="28">
        <v>0.11</v>
      </c>
      <c r="M24" s="28">
        <v>0.11</v>
      </c>
      <c r="N24" s="2"/>
      <c r="O24" s="14" t="s">
        <v>10</v>
      </c>
    </row>
    <row r="25" spans="2:24" ht="20.149999999999999" customHeight="1" x14ac:dyDescent="0.25">
      <c r="B25" s="121" t="s">
        <v>14</v>
      </c>
      <c r="C25" s="122"/>
      <c r="D25" s="28">
        <f>+Comisiones!B14</f>
        <v>1.2500000000000001E-2</v>
      </c>
      <c r="E25" s="28">
        <f>+Comisiones!C14</f>
        <v>1.2500000000000001E-2</v>
      </c>
      <c r="F25" s="28">
        <f>+Comisiones!D14</f>
        <v>1.2500000000000001E-2</v>
      </c>
      <c r="G25" s="28">
        <f>+Comisiones!E14</f>
        <v>1.2500000000000001E-2</v>
      </c>
      <c r="H25" s="28">
        <f>+Comisiones!F14</f>
        <v>0.02</v>
      </c>
      <c r="I25" s="28">
        <f>+Comisiones!G14</f>
        <v>2.5000000000000001E-2</v>
      </c>
      <c r="J25" s="28">
        <f>+Comisiones!H14</f>
        <v>2.5000000000000001E-2</v>
      </c>
      <c r="K25" s="28">
        <v>0.125</v>
      </c>
      <c r="L25" s="28">
        <v>0.125</v>
      </c>
      <c r="M25" s="28">
        <v>0.125</v>
      </c>
      <c r="N25" s="2"/>
      <c r="O25" s="13" t="s">
        <v>15</v>
      </c>
      <c r="S25" s="60"/>
      <c r="T25" s="60"/>
      <c r="U25" s="60"/>
      <c r="V25" s="60"/>
      <c r="W25" s="60"/>
      <c r="X25" s="60"/>
    </row>
    <row r="26" spans="2:24" ht="20.149999999999999" hidden="1" customHeight="1" x14ac:dyDescent="0.25">
      <c r="B26" s="121" t="s">
        <v>16</v>
      </c>
      <c r="C26" s="122"/>
      <c r="D26" s="93">
        <f>+Comisiones!B12</f>
        <v>5.0000000000000001E-3</v>
      </c>
      <c r="E26" s="93">
        <f>+Comisiones!C12</f>
        <v>5.0000000000000001E-3</v>
      </c>
      <c r="F26" s="93">
        <f>+Comisiones!D12</f>
        <v>5.0000000000000001E-3</v>
      </c>
      <c r="G26" s="93">
        <f>+Comisiones!E12</f>
        <v>5.0000000000000001E-3</v>
      </c>
      <c r="H26" s="93">
        <f>+Comisiones!F12</f>
        <v>0.01</v>
      </c>
      <c r="I26" s="93">
        <f>+Comisiones!G12</f>
        <v>1.4999999999999999E-2</v>
      </c>
      <c r="J26" s="93">
        <f>+Comisiones!H12</f>
        <v>1.4999999999999999E-2</v>
      </c>
      <c r="K26" s="93">
        <f>+Comisiones!I12</f>
        <v>0.125</v>
      </c>
      <c r="L26" s="93">
        <f>+Comisiones!J12</f>
        <v>0.125</v>
      </c>
      <c r="M26" s="93">
        <f>+Comisiones!K12</f>
        <v>0.125</v>
      </c>
      <c r="N26" s="2"/>
      <c r="O26" s="14"/>
      <c r="S26" s="60"/>
      <c r="T26" s="60"/>
      <c r="U26" s="60"/>
      <c r="V26" s="60"/>
      <c r="W26" s="60"/>
      <c r="X26" s="60"/>
    </row>
    <row r="27" spans="2:24" ht="20.149999999999999" customHeight="1" x14ac:dyDescent="0.25">
      <c r="B27" s="121" t="s">
        <v>17</v>
      </c>
      <c r="C27" s="122"/>
      <c r="D27" s="93">
        <f>+Comisiones!B15</f>
        <v>0</v>
      </c>
      <c r="E27" s="93">
        <f>+Comisiones!C15</f>
        <v>0</v>
      </c>
      <c r="F27" s="93">
        <f>+Comisiones!D15</f>
        <v>0</v>
      </c>
      <c r="G27" s="93">
        <f>+Comisiones!E15</f>
        <v>0</v>
      </c>
      <c r="H27" s="93">
        <f>+Comisiones!F15</f>
        <v>0</v>
      </c>
      <c r="I27" s="93">
        <f>+Comisiones!G15</f>
        <v>0</v>
      </c>
      <c r="J27" s="93">
        <f>+Comisiones!H15</f>
        <v>0</v>
      </c>
      <c r="K27" s="93">
        <v>8.5000000000000006E-2</v>
      </c>
      <c r="L27" s="93">
        <v>8.5000000000000006E-2</v>
      </c>
      <c r="M27" s="93">
        <v>8.5000000000000006E-2</v>
      </c>
      <c r="N27" s="2"/>
      <c r="O27" s="14">
        <v>10995</v>
      </c>
      <c r="S27" s="60"/>
      <c r="T27" s="60"/>
      <c r="U27" s="60"/>
      <c r="V27" s="60"/>
      <c r="W27" s="60"/>
      <c r="X27" s="60"/>
    </row>
    <row r="28" spans="2:24" ht="20.149999999999999" customHeight="1" thickBot="1" x14ac:dyDescent="0.3">
      <c r="B28" s="121" t="s">
        <v>18</v>
      </c>
      <c r="C28" s="122"/>
      <c r="D28" s="28">
        <f>+Comisiones!B17</f>
        <v>0</v>
      </c>
      <c r="E28" s="28">
        <f>+Comisiones!C17</f>
        <v>0</v>
      </c>
      <c r="F28" s="28">
        <f>+Comisiones!D17</f>
        <v>0</v>
      </c>
      <c r="G28" s="28">
        <f>+Comisiones!E17</f>
        <v>0</v>
      </c>
      <c r="H28" s="28">
        <f>+Comisiones!F17</f>
        <v>0</v>
      </c>
      <c r="I28" s="28">
        <f>+Comisiones!G17</f>
        <v>0</v>
      </c>
      <c r="J28" s="28">
        <f>+Comisiones!H17</f>
        <v>0</v>
      </c>
      <c r="K28" s="28">
        <v>7.0000000000000007E-2</v>
      </c>
      <c r="L28" s="28">
        <v>7.0000000000000007E-2</v>
      </c>
      <c r="M28" s="28">
        <v>7.0000000000000007E-2</v>
      </c>
      <c r="N28" s="2"/>
      <c r="S28" s="60"/>
      <c r="T28" s="60"/>
      <c r="U28" s="60"/>
      <c r="V28" s="60"/>
      <c r="W28" s="60"/>
      <c r="X28" s="60"/>
    </row>
    <row r="29" spans="2:24" ht="20.149999999999999" customHeight="1" thickBot="1" x14ac:dyDescent="0.3">
      <c r="B29" s="126" t="s">
        <v>19</v>
      </c>
      <c r="C29" s="127"/>
      <c r="D29" s="29"/>
      <c r="E29" s="29"/>
      <c r="F29" s="29"/>
      <c r="G29" s="29"/>
      <c r="H29" s="29"/>
      <c r="I29" s="28"/>
      <c r="J29" s="28"/>
      <c r="N29" s="2"/>
      <c r="S29" s="60"/>
      <c r="T29" s="60"/>
      <c r="U29" s="60"/>
      <c r="V29" s="60"/>
      <c r="W29" s="60"/>
      <c r="X29" s="60"/>
    </row>
    <row r="30" spans="2:24" ht="20.149999999999999" customHeight="1" x14ac:dyDescent="0.25">
      <c r="B30" s="134" t="s">
        <v>20</v>
      </c>
      <c r="C30" s="135"/>
      <c r="D30" s="30">
        <f t="shared" ref="D30:M30" si="0">PMT(D22/12,D21,-(1+D$61+((1+D$61)*D23)))</f>
        <v>9.3278942979432483E-2</v>
      </c>
      <c r="E30" s="30">
        <f t="shared" si="0"/>
        <v>4.8967303898370201E-2</v>
      </c>
      <c r="F30" s="30">
        <f t="shared" si="0"/>
        <v>3.4178855011661978E-2</v>
      </c>
      <c r="G30" s="30">
        <f t="shared" si="0"/>
        <v>2.707148980282411E-2</v>
      </c>
      <c r="H30" s="30">
        <f t="shared" si="0"/>
        <v>2.292958516291272E-2</v>
      </c>
      <c r="I30" s="30">
        <f t="shared" si="0"/>
        <v>2.0073344796179563E-2</v>
      </c>
      <c r="J30" s="30">
        <f t="shared" si="0"/>
        <v>1.816430742485485E-2</v>
      </c>
      <c r="K30" s="30">
        <f t="shared" si="0"/>
        <v>1.6768963905243701E-2</v>
      </c>
      <c r="L30" s="30">
        <f t="shared" si="0"/>
        <v>1.5642553848941417E-2</v>
      </c>
      <c r="M30" s="30">
        <f t="shared" si="0"/>
        <v>1.4887574913765326E-2</v>
      </c>
      <c r="N30" s="2"/>
    </row>
    <row r="31" spans="2:24" ht="20.149999999999999" customHeight="1" x14ac:dyDescent="0.25">
      <c r="B31" s="134" t="s">
        <v>21</v>
      </c>
      <c r="C31" s="135"/>
      <c r="D31" s="30">
        <f t="shared" ref="D31:M31" si="1">PMT(D22/12,D21,-(1+D$62+((1+D$62)*D23)))</f>
        <v>9.4574045094972206E-2</v>
      </c>
      <c r="E31" s="30">
        <f t="shared" si="1"/>
        <v>4.9909406861284672E-2</v>
      </c>
      <c r="F31" s="30">
        <f t="shared" si="1"/>
        <v>3.5198283737540179E-2</v>
      </c>
      <c r="G31" s="30">
        <f t="shared" si="1"/>
        <v>2.8214113592174603E-2</v>
      </c>
      <c r="H31" s="30">
        <f t="shared" si="1"/>
        <v>2.4224324788711581E-2</v>
      </c>
      <c r="I31" s="30">
        <f t="shared" si="1"/>
        <v>2.146048509528628E-2</v>
      </c>
      <c r="J31" s="30">
        <f t="shared" si="1"/>
        <v>1.9738983342701771E-2</v>
      </c>
      <c r="K31" s="30">
        <f t="shared" si="1"/>
        <v>1.8560532260263971E-2</v>
      </c>
      <c r="L31" s="30">
        <f t="shared" si="1"/>
        <v>1.8052088925321026E-2</v>
      </c>
      <c r="M31" s="30">
        <f t="shared" si="1"/>
        <v>1.7528275901279953E-2</v>
      </c>
      <c r="N31" s="2"/>
    </row>
    <row r="32" spans="2:24" ht="20.149999999999999" hidden="1" customHeight="1" x14ac:dyDescent="0.25">
      <c r="B32" s="134" t="s">
        <v>22</v>
      </c>
      <c r="C32" s="135"/>
      <c r="D32" s="92">
        <f t="shared" ref="D32:M32" si="2">PMT(D22/12,D21,-(1+D$60+((1+D$60)*D23)))</f>
        <v>9.5108575403220194E-2</v>
      </c>
      <c r="E32" s="92">
        <f t="shared" si="2"/>
        <v>5.0139534808400853E-2</v>
      </c>
      <c r="F32" s="92">
        <f t="shared" si="2"/>
        <v>3.5110871556089732E-2</v>
      </c>
      <c r="G32" s="92">
        <f t="shared" si="2"/>
        <v>2.7873121845531919E-2</v>
      </c>
      <c r="H32" s="92">
        <f t="shared" si="2"/>
        <v>2.3705748268714539E-2</v>
      </c>
      <c r="I32" s="92">
        <f t="shared" si="2"/>
        <v>2.0880757108886275E-2</v>
      </c>
      <c r="J32" s="92">
        <f t="shared" si="2"/>
        <v>1.9035882580373753E-2</v>
      </c>
      <c r="K32" s="92">
        <f t="shared" si="2"/>
        <v>1.7704237327133981E-2</v>
      </c>
      <c r="L32" s="92">
        <f t="shared" si="2"/>
        <v>1.6564959222274057E-2</v>
      </c>
      <c r="M32" s="92">
        <f t="shared" si="2"/>
        <v>1.5882292574283682E-2</v>
      </c>
      <c r="N32" s="2"/>
    </row>
    <row r="33" spans="2:24" ht="20.149999999999999" customHeight="1" x14ac:dyDescent="0.25">
      <c r="B33" s="138" t="s">
        <v>23</v>
      </c>
      <c r="C33" s="139"/>
      <c r="D33" s="92">
        <f t="shared" ref="D33:M33" si="3">PMT(D22/12,D21,-(1+D$63+((1+D$63)*D23)))</f>
        <v>9.2132883619971379E-2</v>
      </c>
      <c r="E33" s="92">
        <f t="shared" si="3"/>
        <v>4.8371994011066975E-2</v>
      </c>
      <c r="F33" s="92">
        <f t="shared" si="3"/>
        <v>3.4005766044305823E-2</v>
      </c>
      <c r="G33" s="92">
        <f t="shared" si="3"/>
        <v>2.6907676390443454E-2</v>
      </c>
      <c r="H33" s="92">
        <f t="shared" si="3"/>
        <v>2.2720969775772631E-2</v>
      </c>
      <c r="I33" s="92">
        <f t="shared" si="3"/>
        <v>1.9941352885466494E-2</v>
      </c>
      <c r="J33" s="92">
        <f t="shared" si="3"/>
        <v>1.8052968438872666E-2</v>
      </c>
      <c r="K33" s="92">
        <f t="shared" si="3"/>
        <v>1.669692487734371E-2</v>
      </c>
      <c r="L33" s="92">
        <f t="shared" si="3"/>
        <v>1.6009447950154559E-2</v>
      </c>
      <c r="M33" s="92">
        <f t="shared" si="3"/>
        <v>1.5205535467140971E-2</v>
      </c>
      <c r="N33" s="2"/>
    </row>
    <row r="34" spans="2:24" ht="15" customHeight="1" thickBot="1" x14ac:dyDescent="0.3">
      <c r="B34" s="136" t="s">
        <v>24</v>
      </c>
      <c r="C34" s="137"/>
      <c r="D34" s="31">
        <f t="shared" ref="D34:M34" si="4">PMT(D22/12,D21,-(1+D$65+((1+D$65)*D23)))</f>
        <v>9.0900989706108812E-2</v>
      </c>
      <c r="E34" s="31">
        <f t="shared" si="4"/>
        <v>4.74845203247235E-2</v>
      </c>
      <c r="F34" s="31">
        <f t="shared" si="4"/>
        <v>3.3050984346387036E-2</v>
      </c>
      <c r="G34" s="31">
        <f t="shared" si="4"/>
        <v>2.5863065927611024E-2</v>
      </c>
      <c r="H34" s="31">
        <f t="shared" si="4"/>
        <v>2.1573265585827294E-2</v>
      </c>
      <c r="I34" s="31">
        <f t="shared" si="4"/>
        <v>1.8732387173140061E-2</v>
      </c>
      <c r="J34" s="31">
        <f t="shared" si="4"/>
        <v>1.6719321868630867E-2</v>
      </c>
      <c r="K34" s="31">
        <f t="shared" si="4"/>
        <v>1.5223494291668686E-2</v>
      </c>
      <c r="L34" s="31">
        <f t="shared" si="4"/>
        <v>1.407234463545692E-2</v>
      </c>
      <c r="M34" s="31">
        <f t="shared" si="4"/>
        <v>1.3162321599831382E-2</v>
      </c>
      <c r="O34" s="2"/>
      <c r="S34" s="62"/>
      <c r="T34" s="62"/>
      <c r="U34" s="62"/>
      <c r="V34" s="62"/>
      <c r="W34" s="62"/>
      <c r="X34" s="62"/>
    </row>
    <row r="35" spans="2:24" ht="15" customHeight="1" x14ac:dyDescent="0.25">
      <c r="B35" s="22"/>
      <c r="C35" s="23"/>
      <c r="D35" s="23"/>
      <c r="E35" s="23"/>
      <c r="F35" s="23"/>
      <c r="G35" s="23"/>
      <c r="H35" s="24"/>
      <c r="I35" s="24"/>
      <c r="J35" s="24"/>
      <c r="K35" s="24"/>
      <c r="L35" s="24"/>
      <c r="M35" s="24"/>
      <c r="N35" s="26"/>
      <c r="O35" s="26"/>
      <c r="S35" s="62"/>
      <c r="T35" s="62"/>
      <c r="U35" s="62"/>
      <c r="V35" s="62"/>
      <c r="W35" s="62"/>
      <c r="X35" s="62"/>
    </row>
    <row r="36" spans="2:24" ht="15" customHeight="1" x14ac:dyDescent="0.25">
      <c r="B36" s="2"/>
      <c r="C36" s="2"/>
      <c r="D36" s="2"/>
      <c r="E36" s="2"/>
      <c r="F36" s="2"/>
      <c r="G36" s="2"/>
      <c r="H36" s="2"/>
      <c r="I36" s="2"/>
      <c r="K36" s="26"/>
      <c r="L36" s="140" t="s">
        <v>25</v>
      </c>
      <c r="M36" s="140"/>
      <c r="N36" s="140"/>
      <c r="O36" s="140"/>
      <c r="P36" s="140"/>
      <c r="Q36" s="140"/>
      <c r="R36" s="140"/>
      <c r="S36" s="62"/>
      <c r="T36" s="62"/>
      <c r="U36" s="62"/>
    </row>
    <row r="37" spans="2:24" ht="15" customHeight="1" x14ac:dyDescent="0.25">
      <c r="B37" s="5" t="s">
        <v>72</v>
      </c>
      <c r="C37" s="15"/>
      <c r="D37" s="15"/>
      <c r="F37" s="2"/>
      <c r="G37" s="2"/>
      <c r="H37" s="2"/>
      <c r="I37" s="2"/>
      <c r="K37" s="26"/>
      <c r="L37" s="140"/>
      <c r="M37" s="140"/>
      <c r="N37" s="140"/>
      <c r="O37" s="140"/>
      <c r="P37" s="140"/>
      <c r="Q37" s="140"/>
      <c r="R37" s="140"/>
    </row>
    <row r="38" spans="2:24" ht="15" customHeight="1" x14ac:dyDescent="0.25">
      <c r="B38" s="5"/>
      <c r="C38" s="6"/>
      <c r="D38" s="6"/>
      <c r="F38" s="2"/>
      <c r="I38" s="2"/>
      <c r="J38" s="25"/>
      <c r="K38" s="26"/>
      <c r="L38" s="26"/>
    </row>
    <row r="39" spans="2:24" ht="15" customHeight="1" x14ac:dyDescent="0.25">
      <c r="B39" s="5"/>
      <c r="C39" s="18"/>
      <c r="D39" s="18"/>
      <c r="F39" s="2"/>
      <c r="I39" s="7"/>
      <c r="J39" s="8"/>
      <c r="K39" s="26"/>
      <c r="L39" s="26"/>
    </row>
    <row r="40" spans="2:24" ht="15" customHeight="1" x14ac:dyDescent="0.25">
      <c r="B40" s="5"/>
      <c r="C40" s="9" t="s">
        <v>26</v>
      </c>
      <c r="D40" s="9"/>
      <c r="F40" s="2"/>
      <c r="I40" s="7"/>
      <c r="J40" s="8"/>
      <c r="K40" s="26"/>
      <c r="L40" s="26"/>
    </row>
    <row r="41" spans="2:24" ht="15" customHeight="1" x14ac:dyDescent="0.25">
      <c r="B41" s="5"/>
      <c r="C41" s="12" t="s">
        <v>27</v>
      </c>
      <c r="D41" s="12"/>
      <c r="F41" s="2"/>
      <c r="I41" s="7"/>
      <c r="J41" s="8"/>
      <c r="K41" s="26"/>
      <c r="L41" s="26"/>
    </row>
    <row r="42" spans="2:24" ht="15" customHeight="1" x14ac:dyDescent="0.25">
      <c r="B42" s="5"/>
      <c r="C42" s="132"/>
      <c r="D42" s="132"/>
      <c r="E42" s="133"/>
      <c r="F42" s="133"/>
      <c r="G42" s="10"/>
      <c r="H42" s="11"/>
      <c r="I42" s="7"/>
      <c r="J42" s="8"/>
      <c r="K42" s="26"/>
      <c r="L42" s="26"/>
    </row>
    <row r="43" spans="2:24" ht="15" customHeight="1" x14ac:dyDescent="0.25">
      <c r="B43" s="5"/>
      <c r="C43" s="19"/>
      <c r="D43" s="19"/>
      <c r="E43" s="20"/>
      <c r="F43" s="20"/>
      <c r="G43" s="10"/>
      <c r="H43" s="11"/>
      <c r="I43" s="7"/>
      <c r="J43" s="8"/>
      <c r="K43" s="26"/>
      <c r="L43" s="26"/>
    </row>
    <row r="44" spans="2:24" ht="15" customHeight="1" x14ac:dyDescent="0.25">
      <c r="B44" s="5"/>
      <c r="F44" s="2"/>
      <c r="G44" s="10"/>
      <c r="H44" s="11"/>
      <c r="I44" s="7"/>
      <c r="K44" s="26"/>
      <c r="L44" s="26"/>
    </row>
    <row r="45" spans="2:24" ht="10.4" customHeight="1" x14ac:dyDescent="0.25">
      <c r="B45" s="131" t="s">
        <v>28</v>
      </c>
      <c r="C45" s="131"/>
      <c r="D45" s="131"/>
      <c r="E45" s="131"/>
      <c r="F45" s="131"/>
      <c r="G45" s="131"/>
      <c r="H45" s="131"/>
      <c r="I45" s="131"/>
      <c r="J45" s="131"/>
      <c r="K45" s="131"/>
      <c r="L45" s="131"/>
      <c r="M45" s="131"/>
    </row>
    <row r="46" spans="2:24" ht="11.9" customHeight="1" x14ac:dyDescent="0.25">
      <c r="B46" s="131"/>
      <c r="C46" s="131"/>
      <c r="D46" s="131"/>
      <c r="E46" s="131"/>
      <c r="F46" s="131"/>
      <c r="G46" s="131"/>
      <c r="H46" s="131"/>
      <c r="I46" s="131"/>
      <c r="J46" s="131"/>
      <c r="K46" s="131"/>
      <c r="L46" s="131"/>
      <c r="M46" s="131"/>
    </row>
    <row r="47" spans="2:24" ht="11.9" customHeight="1" x14ac:dyDescent="0.25">
      <c r="B47" s="131"/>
      <c r="C47" s="131"/>
      <c r="D47" s="131"/>
      <c r="E47" s="131"/>
      <c r="F47" s="131"/>
      <c r="G47" s="131"/>
      <c r="H47" s="131"/>
      <c r="I47" s="131"/>
      <c r="J47" s="131"/>
      <c r="K47" s="131"/>
      <c r="L47" s="131"/>
      <c r="M47" s="131"/>
    </row>
    <row r="48" spans="2:24" ht="11.9" customHeight="1" x14ac:dyDescent="0.25">
      <c r="B48" s="131"/>
      <c r="C48" s="131"/>
      <c r="D48" s="131"/>
      <c r="E48" s="131"/>
      <c r="F48" s="131"/>
      <c r="G48" s="131"/>
      <c r="H48" s="131"/>
      <c r="I48" s="131"/>
      <c r="J48" s="131"/>
      <c r="K48" s="131"/>
      <c r="L48" s="131"/>
      <c r="M48" s="131"/>
    </row>
    <row r="49" spans="2:21" ht="11.9" customHeight="1" x14ac:dyDescent="0.25">
      <c r="B49" s="131"/>
      <c r="C49" s="131"/>
      <c r="D49" s="131"/>
      <c r="E49" s="131"/>
      <c r="F49" s="131"/>
      <c r="G49" s="131"/>
      <c r="H49" s="131"/>
      <c r="I49" s="131"/>
      <c r="J49" s="131"/>
      <c r="K49" s="131"/>
      <c r="L49" s="131"/>
      <c r="M49" s="131"/>
    </row>
    <row r="50" spans="2:21" ht="11.9" customHeight="1" x14ac:dyDescent="0.25">
      <c r="B50" s="131"/>
      <c r="C50" s="131"/>
      <c r="D50" s="131"/>
      <c r="E50" s="131"/>
      <c r="F50" s="131"/>
      <c r="G50" s="131"/>
      <c r="H50" s="131"/>
      <c r="I50" s="131"/>
      <c r="J50" s="131"/>
      <c r="K50" s="131"/>
      <c r="L50" s="131"/>
      <c r="M50" s="131"/>
    </row>
    <row r="51" spans="2:21" ht="11.9" customHeight="1" x14ac:dyDescent="0.25">
      <c r="B51" s="131"/>
      <c r="C51" s="131"/>
      <c r="D51" s="131"/>
      <c r="E51" s="131"/>
      <c r="F51" s="131"/>
      <c r="G51" s="131"/>
      <c r="H51" s="131"/>
      <c r="I51" s="131"/>
      <c r="J51" s="131"/>
      <c r="K51" s="131"/>
      <c r="L51" s="131"/>
      <c r="M51" s="131"/>
    </row>
    <row r="52" spans="2:21" ht="11.9" customHeight="1" x14ac:dyDescent="0.25">
      <c r="B52" s="131"/>
      <c r="C52" s="131"/>
      <c r="D52" s="131"/>
      <c r="E52" s="131"/>
      <c r="F52" s="131"/>
      <c r="G52" s="131"/>
      <c r="H52" s="131"/>
      <c r="I52" s="131"/>
      <c r="J52" s="131"/>
      <c r="K52" s="131"/>
      <c r="L52" s="131"/>
      <c r="M52" s="131"/>
    </row>
    <row r="53" spans="2:21" ht="11.9" customHeight="1" x14ac:dyDescent="0.25">
      <c r="B53" s="131"/>
      <c r="C53" s="131"/>
      <c r="D53" s="131"/>
      <c r="E53" s="131"/>
      <c r="F53" s="131"/>
      <c r="G53" s="131"/>
      <c r="H53" s="131"/>
      <c r="I53" s="131"/>
      <c r="J53" s="131"/>
      <c r="K53" s="131"/>
      <c r="L53" s="131"/>
      <c r="M53" s="131"/>
    </row>
    <row r="54" spans="2:21" ht="11.9" customHeight="1" x14ac:dyDescent="0.25">
      <c r="B54" s="131"/>
      <c r="C54" s="131"/>
      <c r="D54" s="131"/>
      <c r="E54" s="131"/>
      <c r="F54" s="131"/>
      <c r="G54" s="131"/>
      <c r="H54" s="131"/>
      <c r="I54" s="131"/>
      <c r="J54" s="131"/>
      <c r="K54" s="131"/>
      <c r="L54" s="131"/>
      <c r="M54" s="131"/>
    </row>
    <row r="55" spans="2:21" x14ac:dyDescent="0.25">
      <c r="B55" s="131"/>
      <c r="C55" s="131"/>
      <c r="D55" s="131"/>
      <c r="E55" s="131"/>
      <c r="F55" s="131"/>
      <c r="G55" s="131"/>
      <c r="H55" s="131"/>
      <c r="I55" s="131"/>
      <c r="J55" s="131"/>
      <c r="K55" s="131"/>
      <c r="L55" s="131"/>
      <c r="M55" s="131"/>
    </row>
    <row r="56" spans="2:21" ht="62.5" customHeight="1" x14ac:dyDescent="0.25">
      <c r="B56" s="131"/>
      <c r="C56" s="131"/>
      <c r="D56" s="131"/>
      <c r="E56" s="131"/>
      <c r="F56" s="131"/>
      <c r="G56" s="131"/>
      <c r="H56" s="131"/>
      <c r="I56" s="131"/>
      <c r="J56" s="131"/>
      <c r="K56" s="131"/>
      <c r="L56" s="131"/>
      <c r="M56" s="131"/>
    </row>
    <row r="57" spans="2:21" x14ac:dyDescent="0.25">
      <c r="E57" s="2"/>
      <c r="F57" s="2"/>
      <c r="G57" s="2"/>
      <c r="H57" s="2"/>
      <c r="I57" s="2"/>
      <c r="J57" s="2"/>
    </row>
    <row r="58" spans="2:21" ht="13" hidden="1" x14ac:dyDescent="0.25">
      <c r="B58" s="32" t="s">
        <v>29</v>
      </c>
      <c r="D58" s="61">
        <v>12</v>
      </c>
      <c r="E58" s="61">
        <v>24</v>
      </c>
      <c r="F58" s="61">
        <v>36</v>
      </c>
      <c r="G58" s="61">
        <v>48</v>
      </c>
      <c r="H58" s="61">
        <v>60</v>
      </c>
      <c r="I58" s="61">
        <v>72</v>
      </c>
      <c r="J58" s="61">
        <v>84</v>
      </c>
      <c r="K58" s="61">
        <v>96</v>
      </c>
      <c r="L58" s="61">
        <v>108</v>
      </c>
      <c r="M58" s="61">
        <v>120</v>
      </c>
      <c r="N58" s="33"/>
      <c r="O58" s="33"/>
      <c r="P58" s="33"/>
      <c r="Q58" s="33"/>
    </row>
    <row r="59" spans="2:21" ht="12.5" hidden="1" x14ac:dyDescent="0.25">
      <c r="B59" s="120" t="s">
        <v>30</v>
      </c>
      <c r="C59" s="120"/>
      <c r="D59" s="34">
        <f t="shared" ref="D59:M59" si="5">+D69*(1+D23)</f>
        <v>6.1081976856273985E-2</v>
      </c>
      <c r="E59" s="34">
        <f t="shared" si="5"/>
        <v>7.6687766085585377E-2</v>
      </c>
      <c r="F59" s="34">
        <f t="shared" si="5"/>
        <v>9.4834746714844764E-2</v>
      </c>
      <c r="G59" s="34">
        <f t="shared" si="5"/>
        <v>0.12451052044048685</v>
      </c>
      <c r="H59" s="34">
        <f t="shared" si="5"/>
        <v>0.16295964314455125</v>
      </c>
      <c r="I59" s="34">
        <f t="shared" si="5"/>
        <v>0.19480170022872564</v>
      </c>
      <c r="J59" s="34">
        <f t="shared" si="5"/>
        <v>0.2420629243324825</v>
      </c>
      <c r="K59" s="34">
        <f t="shared" si="5"/>
        <v>0.29438342309556531</v>
      </c>
      <c r="L59" s="34">
        <f t="shared" si="5"/>
        <v>0.3700432684689352</v>
      </c>
      <c r="M59" s="34">
        <f t="shared" si="5"/>
        <v>0.43655932812747611</v>
      </c>
      <c r="N59"/>
      <c r="O59"/>
      <c r="P59"/>
      <c r="Q59"/>
      <c r="R59"/>
      <c r="S59"/>
      <c r="T59"/>
      <c r="U59"/>
    </row>
    <row r="60" spans="2:21" ht="12.5" hidden="1" x14ac:dyDescent="0.25">
      <c r="B60" s="111" t="s">
        <v>31</v>
      </c>
      <c r="C60" s="111"/>
      <c r="D60" s="35">
        <f t="shared" ref="D60:M60" si="6">+D70*(1+D23)</f>
        <v>4.6287567503004189E-2</v>
      </c>
      <c r="E60" s="35">
        <f t="shared" si="6"/>
        <v>5.5913263217591991E-2</v>
      </c>
      <c r="F60" s="35">
        <f t="shared" si="6"/>
        <v>6.2324534365279287E-2</v>
      </c>
      <c r="G60" s="35">
        <f t="shared" si="6"/>
        <v>7.7719166147853805E-2</v>
      </c>
      <c r="H60" s="35">
        <f t="shared" si="6"/>
        <v>9.8848395223400623E-2</v>
      </c>
      <c r="I60" s="35">
        <f t="shared" si="6"/>
        <v>0.11468746166141153</v>
      </c>
      <c r="J60" s="35">
        <f t="shared" si="6"/>
        <v>0.13855590136638665</v>
      </c>
      <c r="K60" s="35">
        <f t="shared" si="6"/>
        <v>0.16295490298984266</v>
      </c>
      <c r="L60" s="35">
        <f t="shared" si="6"/>
        <v>0.17712859167311068</v>
      </c>
      <c r="M60" s="35">
        <f t="shared" si="6"/>
        <v>0.20664826898676816</v>
      </c>
      <c r="N60"/>
      <c r="O60"/>
      <c r="P60"/>
      <c r="Q60"/>
      <c r="R60"/>
      <c r="S60"/>
      <c r="T60"/>
      <c r="U60"/>
    </row>
    <row r="61" spans="2:21" ht="13" hidden="1" x14ac:dyDescent="0.3">
      <c r="B61" s="112" t="s">
        <v>32</v>
      </c>
      <c r="C61" s="113"/>
      <c r="D61" s="36">
        <f t="shared" ref="D61:M61" si="7">+D71*(1+D23)</f>
        <v>2.6159817192440021E-2</v>
      </c>
      <c r="E61" s="36">
        <f t="shared" si="7"/>
        <v>3.1226672682100793E-2</v>
      </c>
      <c r="F61" s="36">
        <f t="shared" si="7"/>
        <v>3.4125176226354685E-2</v>
      </c>
      <c r="G61" s="36">
        <f t="shared" si="7"/>
        <v>4.672392200504711E-2</v>
      </c>
      <c r="H61" s="36">
        <f t="shared" si="7"/>
        <v>6.2870387966505764E-2</v>
      </c>
      <c r="I61" s="36">
        <f t="shared" si="7"/>
        <v>7.1584983304331468E-2</v>
      </c>
      <c r="J61" s="36">
        <f t="shared" si="7"/>
        <v>8.6426086391404172E-2</v>
      </c>
      <c r="K61" s="36">
        <f t="shared" si="7"/>
        <v>0.10151871731714064</v>
      </c>
      <c r="L61" s="36">
        <f t="shared" si="7"/>
        <v>0.11158120797640035</v>
      </c>
      <c r="M61" s="36">
        <f t="shared" si="7"/>
        <v>0.13107515272655612</v>
      </c>
      <c r="N61"/>
      <c r="O61"/>
      <c r="P61"/>
      <c r="Q61"/>
      <c r="R61"/>
      <c r="S61"/>
      <c r="T61"/>
      <c r="U61"/>
    </row>
    <row r="62" spans="2:21" ht="13" hidden="1" x14ac:dyDescent="0.3">
      <c r="B62" s="114" t="s">
        <v>33</v>
      </c>
      <c r="C62" s="115"/>
      <c r="D62" s="37">
        <f t="shared" ref="D62:M62" si="8">+D72*(1+D23)</f>
        <v>4.0407210094617542E-2</v>
      </c>
      <c r="E62" s="37">
        <f t="shared" si="8"/>
        <v>5.1066884954898063E-2</v>
      </c>
      <c r="F62" s="37">
        <f t="shared" si="8"/>
        <v>6.4969302234651125E-2</v>
      </c>
      <c r="G62" s="37">
        <f t="shared" si="8"/>
        <v>9.0903672099201471E-2</v>
      </c>
      <c r="H62" s="37">
        <f t="shared" si="8"/>
        <v>0.12288631928890362</v>
      </c>
      <c r="I62" s="37">
        <f t="shared" si="8"/>
        <v>0.14563535853337362</v>
      </c>
      <c r="J62" s="37">
        <f t="shared" si="8"/>
        <v>0.1806090879640552</v>
      </c>
      <c r="K62" s="37">
        <f t="shared" si="8"/>
        <v>0.21920315432584614</v>
      </c>
      <c r="L62" s="37">
        <f t="shared" si="8"/>
        <v>0.28280605634377914</v>
      </c>
      <c r="M62" s="37">
        <f t="shared" si="8"/>
        <v>0.33170092892309405</v>
      </c>
      <c r="N62"/>
      <c r="O62"/>
      <c r="P62"/>
      <c r="Q62"/>
      <c r="R62"/>
      <c r="S62"/>
      <c r="T62"/>
      <c r="U62"/>
    </row>
    <row r="63" spans="2:21" ht="13" hidden="1" x14ac:dyDescent="0.3">
      <c r="B63" s="116" t="s">
        <v>34</v>
      </c>
      <c r="C63" s="117"/>
      <c r="D63" s="38">
        <f t="shared" ref="D63:M63" si="9">+D73*(1+D23)</f>
        <v>1.3552040718647757E-2</v>
      </c>
      <c r="E63" s="38">
        <f t="shared" si="9"/>
        <v>1.8689747317114886E-2</v>
      </c>
      <c r="F63" s="38">
        <f t="shared" si="9"/>
        <v>2.8888147109699159E-2</v>
      </c>
      <c r="G63" s="38">
        <f t="shared" si="9"/>
        <v>4.0390047558794016E-2</v>
      </c>
      <c r="H63" s="38">
        <f t="shared" si="9"/>
        <v>5.3200299480822826E-2</v>
      </c>
      <c r="I63" s="38">
        <f t="shared" si="9"/>
        <v>6.4538795891425041E-2</v>
      </c>
      <c r="J63" s="38">
        <f t="shared" si="9"/>
        <v>7.9766786040767368E-2</v>
      </c>
      <c r="K63" s="38">
        <f t="shared" si="9"/>
        <v>9.678662187835449E-2</v>
      </c>
      <c r="L63" s="38">
        <f t="shared" si="9"/>
        <v>0.13765320313552293</v>
      </c>
      <c r="M63" s="38">
        <f t="shared" si="9"/>
        <v>0.15523202740584649</v>
      </c>
      <c r="N63"/>
      <c r="O63"/>
      <c r="P63"/>
      <c r="Q63"/>
      <c r="R63"/>
      <c r="S63"/>
      <c r="T63"/>
      <c r="U63"/>
    </row>
    <row r="64" spans="2:21" ht="13" hidden="1" x14ac:dyDescent="0.3">
      <c r="B64" s="118" t="s">
        <v>35</v>
      </c>
      <c r="C64" s="119"/>
      <c r="D64" s="39">
        <f t="shared" ref="D64:M64" si="10">+D74*(1+D23)</f>
        <v>5.3670288483380034E-2</v>
      </c>
      <c r="E64" s="39">
        <f t="shared" si="10"/>
        <v>6.438755320323851E-2</v>
      </c>
      <c r="F64" s="39">
        <f t="shared" si="10"/>
        <v>7.0566956419593568E-2</v>
      </c>
      <c r="G64" s="39">
        <f t="shared" si="10"/>
        <v>9.7845864743919389E-2</v>
      </c>
      <c r="H64" s="39">
        <f t="shared" si="10"/>
        <v>0.13383531993281683</v>
      </c>
      <c r="I64" s="39">
        <f t="shared" si="10"/>
        <v>0.15375851983139413</v>
      </c>
      <c r="J64" s="39">
        <f t="shared" si="10"/>
        <v>0.18852665154522258</v>
      </c>
      <c r="K64" s="39">
        <f t="shared" si="10"/>
        <v>0.22501239331627043</v>
      </c>
      <c r="L64" s="39">
        <f t="shared" si="10"/>
        <v>0.24999744953655004</v>
      </c>
      <c r="M64" s="39">
        <f t="shared" si="10"/>
        <v>0.29997554925584691</v>
      </c>
      <c r="N64"/>
      <c r="O64"/>
      <c r="P64"/>
      <c r="Q64"/>
      <c r="R64"/>
      <c r="S64"/>
      <c r="T64"/>
      <c r="U64"/>
    </row>
    <row r="65" spans="2:21" ht="13" hidden="1" x14ac:dyDescent="0.3">
      <c r="B65" s="109" t="s">
        <v>36</v>
      </c>
      <c r="C65" s="110"/>
      <c r="D65" s="91"/>
      <c r="G65" s="33"/>
      <c r="H65" s="33"/>
      <c r="I65" s="33"/>
      <c r="J65" s="33"/>
      <c r="K65" s="33"/>
      <c r="L65" s="33"/>
      <c r="M65" s="33"/>
      <c r="N65"/>
      <c r="O65"/>
      <c r="P65"/>
      <c r="Q65"/>
      <c r="R65"/>
      <c r="S65"/>
      <c r="T65"/>
      <c r="U65"/>
    </row>
    <row r="66" spans="2:21" ht="12.5" hidden="1" x14ac:dyDescent="0.25">
      <c r="G66" s="40"/>
      <c r="H66" s="40"/>
      <c r="I66" s="40"/>
      <c r="J66" s="40"/>
      <c r="K66" s="40"/>
      <c r="L66" s="40"/>
      <c r="M66" s="40"/>
      <c r="N66"/>
      <c r="O66"/>
      <c r="P66"/>
      <c r="Q66"/>
      <c r="R66"/>
      <c r="S66"/>
      <c r="T66"/>
      <c r="U66"/>
    </row>
    <row r="67" spans="2:21" ht="12.5" hidden="1" x14ac:dyDescent="0.25">
      <c r="G67" s="40"/>
      <c r="H67" s="40"/>
      <c r="I67" s="40"/>
      <c r="J67" s="40"/>
      <c r="K67" s="40"/>
      <c r="L67" s="40"/>
      <c r="M67" s="40"/>
      <c r="N67"/>
      <c r="O67"/>
      <c r="P67"/>
      <c r="Q67"/>
      <c r="R67"/>
      <c r="S67"/>
      <c r="T67"/>
      <c r="U67"/>
    </row>
    <row r="68" spans="2:21" ht="12.5" hidden="1" x14ac:dyDescent="0.25">
      <c r="B68" s="32" t="s">
        <v>37</v>
      </c>
      <c r="G68" s="40"/>
      <c r="H68" s="40"/>
      <c r="I68" s="40"/>
      <c r="J68" s="40"/>
      <c r="K68" s="40"/>
      <c r="L68" s="40"/>
      <c r="M68" s="40"/>
      <c r="N68"/>
      <c r="O68"/>
      <c r="P68"/>
      <c r="Q68"/>
      <c r="R68"/>
      <c r="S68"/>
      <c r="T68"/>
      <c r="U68"/>
    </row>
    <row r="69" spans="2:21" ht="12.5" hidden="1" x14ac:dyDescent="0.25">
      <c r="B69" s="120" t="s">
        <v>30</v>
      </c>
      <c r="C69" s="120"/>
      <c r="D69" s="34">
        <f t="shared" ref="D69:D73" si="11">(1*D79)/(1-D79)</f>
        <v>5.8760920496656065E-2</v>
      </c>
      <c r="E69" s="34">
        <f t="shared" ref="E69:M74" si="12">(1*E79)/(1-E79)</f>
        <v>7.3773704748037877E-2</v>
      </c>
      <c r="F69" s="34">
        <f t="shared" si="12"/>
        <v>9.1231117570798229E-2</v>
      </c>
      <c r="G69" s="34">
        <f t="shared" si="12"/>
        <v>0.11977924044298879</v>
      </c>
      <c r="H69" s="34">
        <f t="shared" si="12"/>
        <v>0.15676733347239175</v>
      </c>
      <c r="I69" s="34">
        <f t="shared" si="12"/>
        <v>0.18739942301945708</v>
      </c>
      <c r="J69" s="34">
        <f t="shared" si="12"/>
        <v>0.23286476607261422</v>
      </c>
      <c r="K69" s="34">
        <f t="shared" si="12"/>
        <v>0.28319713621507003</v>
      </c>
      <c r="L69" s="34">
        <f t="shared" si="12"/>
        <v>0.35598198024909589</v>
      </c>
      <c r="M69" s="34">
        <f t="shared" si="12"/>
        <v>0.41997049362912559</v>
      </c>
      <c r="N69"/>
      <c r="O69"/>
      <c r="P69"/>
      <c r="Q69"/>
      <c r="R69"/>
      <c r="S69"/>
      <c r="T69"/>
      <c r="U69"/>
    </row>
    <row r="70" spans="2:21" ht="12.5" hidden="1" x14ac:dyDescent="0.25">
      <c r="B70" s="111" t="s">
        <v>31</v>
      </c>
      <c r="C70" s="111"/>
      <c r="D70" s="35">
        <f t="shared" si="11"/>
        <v>4.4528684466574493E-2</v>
      </c>
      <c r="E70" s="35">
        <f t="shared" si="12"/>
        <v>5.3788613003936496E-2</v>
      </c>
      <c r="F70" s="35">
        <f t="shared" si="12"/>
        <v>5.9956262015660684E-2</v>
      </c>
      <c r="G70" s="35">
        <f t="shared" si="12"/>
        <v>7.4765912600147949E-2</v>
      </c>
      <c r="H70" s="35">
        <f t="shared" si="12"/>
        <v>9.5092251297162686E-2</v>
      </c>
      <c r="I70" s="35">
        <f t="shared" si="12"/>
        <v>0.11032944844772632</v>
      </c>
      <c r="J70" s="35">
        <f t="shared" si="12"/>
        <v>0.13329091040537436</v>
      </c>
      <c r="K70" s="35">
        <f t="shared" si="12"/>
        <v>0.15676277343900208</v>
      </c>
      <c r="L70" s="35">
        <f t="shared" si="12"/>
        <v>0.17039787558740804</v>
      </c>
      <c r="M70" s="35">
        <f t="shared" si="12"/>
        <v>0.19879583356110453</v>
      </c>
      <c r="N70"/>
      <c r="O70"/>
      <c r="P70"/>
      <c r="Q70"/>
      <c r="R70"/>
      <c r="S70"/>
      <c r="T70"/>
      <c r="U70"/>
    </row>
    <row r="71" spans="2:21" ht="13" hidden="1" x14ac:dyDescent="0.3">
      <c r="B71" s="112" t="s">
        <v>32</v>
      </c>
      <c r="C71" s="113"/>
      <c r="D71" s="36">
        <f t="shared" si="11"/>
        <v>2.5165769304896602E-2</v>
      </c>
      <c r="E71" s="36">
        <f t="shared" si="12"/>
        <v>3.0040089160270119E-2</v>
      </c>
      <c r="F71" s="36">
        <f>(1*F81)/(1-F81)</f>
        <v>3.2828452358205563E-2</v>
      </c>
      <c r="G71" s="36">
        <f t="shared" si="12"/>
        <v>4.494845791731323E-2</v>
      </c>
      <c r="H71" s="36">
        <f>(1*H81)/(1-H81)</f>
        <v>6.048137370515224E-2</v>
      </c>
      <c r="I71" s="36">
        <f t="shared" si="12"/>
        <v>6.8864822803589673E-2</v>
      </c>
      <c r="J71" s="36">
        <f t="shared" si="12"/>
        <v>8.3141978250509063E-2</v>
      </c>
      <c r="K71" s="36">
        <f t="shared" si="12"/>
        <v>9.7661103720193015E-2</v>
      </c>
      <c r="L71" s="36">
        <f t="shared" si="12"/>
        <v>0.10734122941452655</v>
      </c>
      <c r="M71" s="36">
        <f>(1*M81)/(1-M81)</f>
        <v>0.12609442301737001</v>
      </c>
      <c r="N71"/>
      <c r="O71"/>
      <c r="P71"/>
      <c r="Q71"/>
      <c r="R71"/>
      <c r="S71"/>
      <c r="T71"/>
      <c r="U71"/>
    </row>
    <row r="72" spans="2:21" ht="13" hidden="1" x14ac:dyDescent="0.3">
      <c r="B72" s="114" t="s">
        <v>33</v>
      </c>
      <c r="C72" s="115"/>
      <c r="D72" s="37">
        <f t="shared" si="11"/>
        <v>3.8871774982797057E-2</v>
      </c>
      <c r="E72" s="37">
        <f t="shared" si="12"/>
        <v>4.9126392453004389E-2</v>
      </c>
      <c r="F72" s="37">
        <f t="shared" si="12"/>
        <v>6.2500531250265626E-2</v>
      </c>
      <c r="G72" s="37">
        <f t="shared" si="12"/>
        <v>8.7449420008851822E-2</v>
      </c>
      <c r="H72" s="37">
        <f t="shared" si="12"/>
        <v>0.11821675737268264</v>
      </c>
      <c r="I72" s="37">
        <f t="shared" si="12"/>
        <v>0.14010135501046042</v>
      </c>
      <c r="J72" s="37">
        <f t="shared" si="12"/>
        <v>0.17374611636753745</v>
      </c>
      <c r="K72" s="37">
        <f t="shared" si="12"/>
        <v>0.2108736453351093</v>
      </c>
      <c r="L72" s="37">
        <f t="shared" si="12"/>
        <v>0.27205969826241377</v>
      </c>
      <c r="M72" s="37">
        <f t="shared" si="12"/>
        <v>0.31909661272062917</v>
      </c>
      <c r="N72"/>
      <c r="O72"/>
      <c r="P72"/>
      <c r="Q72"/>
      <c r="R72"/>
      <c r="S72"/>
      <c r="T72"/>
      <c r="U72"/>
    </row>
    <row r="73" spans="2:21" ht="13" hidden="1" x14ac:dyDescent="0.3">
      <c r="B73" s="116" t="s">
        <v>34</v>
      </c>
      <c r="C73" s="117"/>
      <c r="D73" s="38">
        <f t="shared" si="11"/>
        <v>1.3037076208415349E-2</v>
      </c>
      <c r="E73" s="38">
        <f>(1*E83)/(1-E83)</f>
        <v>1.7979554898619417E-2</v>
      </c>
      <c r="F73" s="38">
        <f t="shared" si="12"/>
        <v>2.7790425309955898E-2</v>
      </c>
      <c r="G73" s="38">
        <f t="shared" si="12"/>
        <v>3.8855264606824445E-2</v>
      </c>
      <c r="H73" s="38">
        <f t="shared" si="12"/>
        <v>5.1178739279290834E-2</v>
      </c>
      <c r="I73" s="38">
        <f t="shared" si="12"/>
        <v>6.2086383733934616E-2</v>
      </c>
      <c r="J73" s="38">
        <f t="shared" si="12"/>
        <v>7.6735724906943109E-2</v>
      </c>
      <c r="K73" s="38">
        <f t="shared" si="12"/>
        <v>9.3108823355800369E-2</v>
      </c>
      <c r="L73" s="38">
        <f t="shared" si="12"/>
        <v>0.1324225138388869</v>
      </c>
      <c r="M73" s="38">
        <f t="shared" si="12"/>
        <v>0.149333359697784</v>
      </c>
      <c r="N73"/>
      <c r="O73"/>
      <c r="P73"/>
      <c r="Q73"/>
      <c r="R73"/>
      <c r="S73"/>
      <c r="T73"/>
      <c r="U73"/>
    </row>
    <row r="74" spans="2:21" ht="13" hidden="1" x14ac:dyDescent="0.3">
      <c r="B74" s="118" t="s">
        <v>35</v>
      </c>
      <c r="C74" s="119"/>
      <c r="D74" s="39">
        <f>(1*D84)/(1-D84)</f>
        <v>5.163086915188074E-2</v>
      </c>
      <c r="E74" s="39">
        <f>(1*E84)/(1-E84)</f>
        <v>6.1940888122403566E-2</v>
      </c>
      <c r="F74" s="39">
        <f t="shared" si="12"/>
        <v>6.7885479961128967E-2</v>
      </c>
      <c r="G74" s="39">
        <f t="shared" si="12"/>
        <v>9.4127816011466456E-2</v>
      </c>
      <c r="H74" s="39">
        <f t="shared" si="12"/>
        <v>0.12874970652507631</v>
      </c>
      <c r="I74" s="39">
        <f t="shared" si="12"/>
        <v>0.14791584399364513</v>
      </c>
      <c r="J74" s="39">
        <f t="shared" si="12"/>
        <v>0.18136282014932426</v>
      </c>
      <c r="K74" s="39">
        <f t="shared" si="12"/>
        <v>0.21646213883239096</v>
      </c>
      <c r="L74" s="39">
        <f t="shared" si="12"/>
        <v>0.24049778695194807</v>
      </c>
      <c r="M74" s="39">
        <f>(1*M84)/(1-M84)</f>
        <v>0.28857676696089168</v>
      </c>
      <c r="N74"/>
      <c r="O74"/>
      <c r="P74"/>
      <c r="Q74"/>
      <c r="R74"/>
      <c r="S74"/>
      <c r="T74"/>
      <c r="U74"/>
    </row>
    <row r="75" spans="2:21" ht="13" hidden="1" x14ac:dyDescent="0.3">
      <c r="B75" s="109" t="s">
        <v>36</v>
      </c>
      <c r="C75" s="110"/>
      <c r="G75" s="40"/>
      <c r="H75" s="40"/>
      <c r="I75" s="40"/>
      <c r="J75" s="40"/>
      <c r="K75" s="40"/>
      <c r="L75" s="40"/>
      <c r="M75" s="40"/>
      <c r="N75"/>
      <c r="O75"/>
      <c r="P75"/>
      <c r="Q75"/>
      <c r="R75"/>
      <c r="S75"/>
      <c r="T75"/>
      <c r="U75"/>
    </row>
    <row r="76" spans="2:21" ht="12.5" hidden="1" x14ac:dyDescent="0.25">
      <c r="G76" s="40"/>
      <c r="H76" s="40"/>
      <c r="I76" s="40"/>
      <c r="J76" s="40"/>
      <c r="K76" s="40"/>
      <c r="L76" s="40"/>
      <c r="M76" s="40"/>
      <c r="N76"/>
      <c r="O76"/>
      <c r="P76"/>
      <c r="Q76"/>
      <c r="R76"/>
      <c r="S76"/>
      <c r="T76"/>
      <c r="U76"/>
    </row>
    <row r="77" spans="2:21" ht="12.5" hidden="1" x14ac:dyDescent="0.25">
      <c r="G77" s="42"/>
      <c r="H77" s="42"/>
      <c r="I77" s="42"/>
      <c r="J77" s="42"/>
      <c r="K77" s="42"/>
      <c r="L77" s="42"/>
      <c r="M77" s="42"/>
      <c r="N77"/>
      <c r="O77"/>
      <c r="P77"/>
      <c r="Q77"/>
      <c r="R77"/>
      <c r="S77"/>
      <c r="T77"/>
      <c r="U77"/>
    </row>
    <row r="78" spans="2:21" ht="12.5" hidden="1" x14ac:dyDescent="0.25">
      <c r="B78" s="32" t="s">
        <v>38</v>
      </c>
      <c r="C78" s="32"/>
      <c r="G78" s="42"/>
      <c r="H78" s="42"/>
      <c r="I78" s="42"/>
      <c r="J78" s="42"/>
      <c r="K78" s="42"/>
      <c r="L78" s="42"/>
      <c r="M78" s="42"/>
      <c r="N78"/>
      <c r="O78"/>
      <c r="P78"/>
      <c r="Q78"/>
      <c r="R78"/>
      <c r="S78"/>
      <c r="T78"/>
      <c r="U78"/>
    </row>
    <row r="79" spans="2:21" ht="12.5" hidden="1" x14ac:dyDescent="0.25">
      <c r="B79" s="120" t="s">
        <v>39</v>
      </c>
      <c r="C79" s="120"/>
      <c r="D79" s="34">
        <f t="shared" ref="D79" si="13">+D89+D92+D90</f>
        <v>5.5499706646795953E-2</v>
      </c>
      <c r="E79" s="34">
        <f t="shared" ref="E79:M79" si="14">+E89+E92+E90</f>
        <v>6.8705076704545454E-2</v>
      </c>
      <c r="F79" s="34">
        <f t="shared" si="14"/>
        <v>8.3603845328282828E-2</v>
      </c>
      <c r="G79" s="34">
        <f t="shared" si="14"/>
        <v>0.10696683428030304</v>
      </c>
      <c r="H79" s="34">
        <f t="shared" si="14"/>
        <v>0.13552192297979798</v>
      </c>
      <c r="I79" s="34">
        <f t="shared" si="14"/>
        <v>0.15782340751262627</v>
      </c>
      <c r="J79" s="34">
        <f t="shared" si="14"/>
        <v>0.1888810293560606</v>
      </c>
      <c r="K79" s="34">
        <f t="shared" si="14"/>
        <v>0.22069651515151514</v>
      </c>
      <c r="L79" s="34">
        <f t="shared" si="14"/>
        <v>0.26252707295100003</v>
      </c>
      <c r="M79" s="34">
        <f t="shared" si="14"/>
        <v>0.29576001438999999</v>
      </c>
      <c r="N79"/>
      <c r="O79"/>
      <c r="P79"/>
      <c r="Q79"/>
      <c r="R79"/>
      <c r="S79"/>
      <c r="T79"/>
      <c r="U79"/>
    </row>
    <row r="80" spans="2:21" ht="12.5" hidden="1" x14ac:dyDescent="0.25">
      <c r="B80" s="111" t="s">
        <v>40</v>
      </c>
      <c r="C80" s="111"/>
      <c r="D80" s="35">
        <f>+D89+D92</f>
        <v>4.2630408459595953E-2</v>
      </c>
      <c r="E80" s="35">
        <f t="shared" ref="E80:L80" si="15">+E89+E92</f>
        <v>5.1043076704545456E-2</v>
      </c>
      <c r="F80" s="35">
        <f t="shared" si="15"/>
        <v>5.6564845328282834E-2</v>
      </c>
      <c r="G80" s="35">
        <f t="shared" si="15"/>
        <v>6.9564834280303037E-2</v>
      </c>
      <c r="H80" s="35">
        <f t="shared" si="15"/>
        <v>8.6834922979797974E-2</v>
      </c>
      <c r="I80" s="35">
        <f t="shared" si="15"/>
        <v>9.9366407512626265E-2</v>
      </c>
      <c r="J80" s="35">
        <f t="shared" si="15"/>
        <v>0.11761402935606061</v>
      </c>
      <c r="K80" s="35">
        <f t="shared" si="15"/>
        <v>0.13551851515151514</v>
      </c>
      <c r="L80" s="35">
        <f t="shared" si="15"/>
        <v>0.14558969999999999</v>
      </c>
      <c r="M80" s="35">
        <f>+M89+M92</f>
        <v>0.16582959999999999</v>
      </c>
      <c r="N80"/>
      <c r="O80"/>
      <c r="P80"/>
      <c r="Q80"/>
      <c r="R80"/>
      <c r="S80"/>
      <c r="T80"/>
      <c r="U80"/>
    </row>
    <row r="81" spans="2:21" ht="13" hidden="1" x14ac:dyDescent="0.3">
      <c r="B81" s="112" t="s">
        <v>32</v>
      </c>
      <c r="C81" s="113"/>
      <c r="D81" s="36">
        <f>+D89</f>
        <v>2.4548E-2</v>
      </c>
      <c r="E81" s="36">
        <f t="shared" ref="E81:L81" si="16">+E89</f>
        <v>2.9164000000000002E-2</v>
      </c>
      <c r="F81" s="36">
        <f t="shared" si="16"/>
        <v>3.1785000000000001E-2</v>
      </c>
      <c r="G81" s="36">
        <f t="shared" si="16"/>
        <v>4.3014999999999998E-2</v>
      </c>
      <c r="H81" s="36">
        <f t="shared" si="16"/>
        <v>5.7031999999999999E-2</v>
      </c>
      <c r="I81" s="36">
        <f t="shared" si="16"/>
        <v>6.4427999999999999E-2</v>
      </c>
      <c r="J81" s="36">
        <f t="shared" si="16"/>
        <v>7.6759999999999995E-2</v>
      </c>
      <c r="K81" s="36">
        <f t="shared" si="16"/>
        <v>8.8971999999999996E-2</v>
      </c>
      <c r="L81" s="36">
        <f t="shared" si="16"/>
        <v>9.6935999999999994E-2</v>
      </c>
      <c r="M81" s="36">
        <f>+M89</f>
        <v>0.11197500000000001</v>
      </c>
      <c r="N81"/>
      <c r="O81"/>
      <c r="P81"/>
      <c r="Q81"/>
      <c r="R81"/>
      <c r="S81"/>
      <c r="T81"/>
      <c r="U81"/>
    </row>
    <row r="82" spans="2:21" ht="13" hidden="1" x14ac:dyDescent="0.3">
      <c r="B82" s="114" t="s">
        <v>33</v>
      </c>
      <c r="C82" s="115"/>
      <c r="D82" s="37">
        <f>+D89+D90</f>
        <v>3.74172981872E-2</v>
      </c>
      <c r="E82" s="37">
        <f t="shared" ref="E82:L82" si="17">+E89+E90</f>
        <v>4.6826000000000007E-2</v>
      </c>
      <c r="F82" s="37">
        <f t="shared" si="17"/>
        <v>5.8824000000000001E-2</v>
      </c>
      <c r="G82" s="37">
        <f t="shared" si="17"/>
        <v>8.0416999999999988E-2</v>
      </c>
      <c r="H82" s="37">
        <f t="shared" si="17"/>
        <v>0.10571900000000001</v>
      </c>
      <c r="I82" s="37">
        <f t="shared" si="17"/>
        <v>0.12288499999999999</v>
      </c>
      <c r="J82" s="37">
        <f t="shared" si="17"/>
        <v>0.14802699999999999</v>
      </c>
      <c r="K82" s="37">
        <f t="shared" si="17"/>
        <v>0.17415</v>
      </c>
      <c r="L82" s="37">
        <f t="shared" si="17"/>
        <v>0.21387337295100001</v>
      </c>
      <c r="M82" s="37">
        <f>+M89+M90</f>
        <v>0.24190541439000002</v>
      </c>
      <c r="N82"/>
      <c r="O82"/>
      <c r="P82"/>
      <c r="Q82"/>
      <c r="R82"/>
      <c r="S82"/>
      <c r="T82"/>
      <c r="U82"/>
    </row>
    <row r="83" spans="2:21" ht="13" hidden="1" x14ac:dyDescent="0.3">
      <c r="B83" s="116" t="s">
        <v>34</v>
      </c>
      <c r="C83" s="117"/>
      <c r="D83" s="38">
        <f>+D90</f>
        <v>1.2869298187200002E-2</v>
      </c>
      <c r="E83" s="38">
        <f t="shared" ref="E83:L83" si="18">+E90</f>
        <v>1.7662000000000001E-2</v>
      </c>
      <c r="F83" s="38">
        <f t="shared" si="18"/>
        <v>2.7039000000000001E-2</v>
      </c>
      <c r="G83" s="38">
        <f t="shared" si="18"/>
        <v>3.7401999999999998E-2</v>
      </c>
      <c r="H83" s="38">
        <f t="shared" si="18"/>
        <v>4.8687000000000001E-2</v>
      </c>
      <c r="I83" s="38">
        <f t="shared" si="18"/>
        <v>5.8457000000000002E-2</v>
      </c>
      <c r="J83" s="38">
        <f t="shared" si="18"/>
        <v>7.1266999999999997E-2</v>
      </c>
      <c r="K83" s="38">
        <f t="shared" si="18"/>
        <v>8.5178000000000004E-2</v>
      </c>
      <c r="L83" s="38">
        <f t="shared" si="18"/>
        <v>0.11693737295100003</v>
      </c>
      <c r="M83" s="38">
        <f>+M90</f>
        <v>0.12993041439</v>
      </c>
      <c r="N83"/>
      <c r="O83"/>
      <c r="P83"/>
      <c r="Q83"/>
      <c r="R83"/>
      <c r="S83"/>
      <c r="T83"/>
      <c r="U83"/>
    </row>
    <row r="84" spans="2:21" ht="13" hidden="1" x14ac:dyDescent="0.3">
      <c r="B84" s="118" t="s">
        <v>35</v>
      </c>
      <c r="C84" s="119"/>
      <c r="D84" s="39">
        <f>+D89+D89</f>
        <v>4.9096000000000001E-2</v>
      </c>
      <c r="E84" s="39">
        <f>+E89+E89</f>
        <v>5.8328000000000005E-2</v>
      </c>
      <c r="F84" s="39">
        <f t="shared" ref="F84:K84" si="19">+F89+F89</f>
        <v>6.3570000000000002E-2</v>
      </c>
      <c r="G84" s="39">
        <f t="shared" si="19"/>
        <v>8.6029999999999995E-2</v>
      </c>
      <c r="H84" s="39">
        <f t="shared" si="19"/>
        <v>0.114064</v>
      </c>
      <c r="I84" s="39">
        <f t="shared" si="19"/>
        <v>0.128856</v>
      </c>
      <c r="J84" s="39">
        <f t="shared" si="19"/>
        <v>0.15351999999999999</v>
      </c>
      <c r="K84" s="39">
        <f t="shared" si="19"/>
        <v>0.17794399999999999</v>
      </c>
      <c r="L84" s="39">
        <f>+L89+L89</f>
        <v>0.19387199999999999</v>
      </c>
      <c r="M84" s="39">
        <f>+M89+M89</f>
        <v>0.22395000000000001</v>
      </c>
      <c r="N84"/>
      <c r="O84"/>
      <c r="P84"/>
      <c r="Q84"/>
      <c r="R84"/>
      <c r="S84"/>
      <c r="T84"/>
      <c r="U84"/>
    </row>
    <row r="85" spans="2:21" ht="13" hidden="1" x14ac:dyDescent="0.3">
      <c r="B85" s="109" t="s">
        <v>36</v>
      </c>
      <c r="C85" s="110"/>
      <c r="G85" s="42"/>
      <c r="H85" s="42"/>
      <c r="I85" s="42"/>
      <c r="J85" s="42"/>
      <c r="K85" s="42"/>
      <c r="L85" s="42"/>
      <c r="M85" s="42"/>
      <c r="N85"/>
      <c r="O85"/>
      <c r="P85"/>
      <c r="Q85"/>
      <c r="R85"/>
      <c r="S85"/>
      <c r="T85"/>
      <c r="U85"/>
    </row>
    <row r="86" spans="2:21" ht="12.5" hidden="1" x14ac:dyDescent="0.25">
      <c r="G86" s="42"/>
      <c r="H86" s="42"/>
      <c r="I86" s="42"/>
      <c r="J86" s="42"/>
      <c r="K86" s="42"/>
      <c r="L86" s="42"/>
      <c r="M86" s="42"/>
      <c r="N86"/>
      <c r="O86"/>
      <c r="P86"/>
      <c r="Q86"/>
      <c r="R86"/>
      <c r="S86"/>
      <c r="T86"/>
      <c r="U86"/>
    </row>
    <row r="87" spans="2:21" ht="12.5" hidden="1" x14ac:dyDescent="0.25">
      <c r="D87"/>
      <c r="N87"/>
      <c r="O87"/>
      <c r="P87"/>
      <c r="Q87"/>
      <c r="R87"/>
      <c r="S87"/>
      <c r="T87"/>
      <c r="U87"/>
    </row>
    <row r="88" spans="2:21" ht="12.5" hidden="1" x14ac:dyDescent="0.25">
      <c r="D88" s="41" t="s">
        <v>41</v>
      </c>
      <c r="E88" s="41" t="s">
        <v>42</v>
      </c>
      <c r="F88" s="41" t="s">
        <v>43</v>
      </c>
      <c r="G88" s="41" t="s">
        <v>44</v>
      </c>
      <c r="H88" s="41" t="s">
        <v>45</v>
      </c>
      <c r="I88" s="41" t="s">
        <v>46</v>
      </c>
      <c r="J88" s="41" t="s">
        <v>47</v>
      </c>
      <c r="K88" s="44" t="s">
        <v>48</v>
      </c>
      <c r="L88" s="44" t="s">
        <v>49</v>
      </c>
      <c r="M88" s="44" t="s">
        <v>50</v>
      </c>
      <c r="N88"/>
      <c r="O88"/>
      <c r="P88"/>
      <c r="Q88"/>
      <c r="R88"/>
      <c r="S88"/>
      <c r="T88"/>
      <c r="U88"/>
    </row>
    <row r="89" spans="2:21" ht="13" hidden="1" x14ac:dyDescent="0.3">
      <c r="B89" s="45" t="s">
        <v>51</v>
      </c>
      <c r="D89" s="97">
        <v>2.4548E-2</v>
      </c>
      <c r="E89" s="46">
        <v>2.9164000000000002E-2</v>
      </c>
      <c r="F89" s="47">
        <v>3.1785000000000001E-2</v>
      </c>
      <c r="G89" s="47">
        <v>4.3014999999999998E-2</v>
      </c>
      <c r="H89" s="47">
        <v>5.7031999999999999E-2</v>
      </c>
      <c r="I89" s="47">
        <v>6.4427999999999999E-2</v>
      </c>
      <c r="J89" s="47">
        <v>7.6759999999999995E-2</v>
      </c>
      <c r="K89" s="47">
        <v>8.8971999999999996E-2</v>
      </c>
      <c r="L89" s="46">
        <v>9.6935999999999994E-2</v>
      </c>
      <c r="M89" s="46">
        <v>0.11197500000000001</v>
      </c>
      <c r="N89"/>
      <c r="O89"/>
      <c r="P89"/>
      <c r="Q89"/>
      <c r="R89"/>
      <c r="S89"/>
      <c r="T89"/>
      <c r="U89"/>
    </row>
    <row r="90" spans="2:21" ht="13" hidden="1" x14ac:dyDescent="0.3">
      <c r="B90" s="45" t="s">
        <v>52</v>
      </c>
      <c r="D90" s="98">
        <v>1.2869298187200002E-2</v>
      </c>
      <c r="E90" s="48">
        <v>1.7662000000000001E-2</v>
      </c>
      <c r="F90" s="48">
        <v>2.7039000000000001E-2</v>
      </c>
      <c r="G90" s="48">
        <v>3.7401999999999998E-2</v>
      </c>
      <c r="H90" s="48">
        <v>4.8687000000000001E-2</v>
      </c>
      <c r="I90" s="48">
        <v>5.8457000000000002E-2</v>
      </c>
      <c r="J90" s="48">
        <v>7.1266999999999997E-2</v>
      </c>
      <c r="K90" s="49">
        <v>8.5178000000000004E-2</v>
      </c>
      <c r="L90" s="49">
        <v>0.11693737295100003</v>
      </c>
      <c r="M90" s="49">
        <v>0.12993041439</v>
      </c>
      <c r="N90"/>
      <c r="O90"/>
      <c r="P90"/>
      <c r="Q90"/>
      <c r="R90"/>
      <c r="S90"/>
      <c r="T90"/>
      <c r="U90"/>
    </row>
    <row r="91" spans="2:21" ht="13" hidden="1" x14ac:dyDescent="0.3">
      <c r="B91" s="45" t="s">
        <v>53</v>
      </c>
      <c r="C91" s="1" t="s">
        <v>54</v>
      </c>
      <c r="D91" s="99">
        <v>1.2869298187200002E-2</v>
      </c>
      <c r="E91" s="50">
        <v>1.2869298187200002E-2</v>
      </c>
      <c r="F91" s="50">
        <v>1.2869298187200002E-2</v>
      </c>
      <c r="G91" s="51">
        <v>2.5738474507200005E-2</v>
      </c>
      <c r="H91" s="51">
        <v>3.8607894561600013E-2</v>
      </c>
      <c r="I91" s="51">
        <v>5.1477314616000011E-2</v>
      </c>
      <c r="J91" s="51">
        <v>6.4346490936000006E-2</v>
      </c>
      <c r="K91" s="51">
        <v>7.4245951080000011E-2</v>
      </c>
      <c r="L91" s="51">
        <v>8.6620276260000018E-2</v>
      </c>
      <c r="M91" s="50">
        <v>0.10394440182</v>
      </c>
      <c r="N91"/>
      <c r="O91"/>
      <c r="P91"/>
      <c r="Q91"/>
      <c r="R91"/>
      <c r="S91"/>
      <c r="T91"/>
      <c r="U91"/>
    </row>
    <row r="92" spans="2:21" ht="13" hidden="1" x14ac:dyDescent="0.3">
      <c r="B92" s="45" t="s">
        <v>55</v>
      </c>
      <c r="D92" s="100">
        <v>1.8082408459595953E-2</v>
      </c>
      <c r="E92" s="53">
        <v>2.1879076704545457E-2</v>
      </c>
      <c r="F92" s="53">
        <v>2.4779845328282833E-2</v>
      </c>
      <c r="G92" s="53">
        <v>2.6549834280303036E-2</v>
      </c>
      <c r="H92" s="53">
        <v>2.9802922979797981E-2</v>
      </c>
      <c r="I92" s="53">
        <v>3.4938407512626272E-2</v>
      </c>
      <c r="J92" s="53">
        <v>4.0854029356060605E-2</v>
      </c>
      <c r="K92" s="52">
        <v>4.6546515151515151E-2</v>
      </c>
      <c r="L92" s="52">
        <v>4.8653700000000001E-2</v>
      </c>
      <c r="M92" s="52">
        <v>5.3854599999999996E-2</v>
      </c>
      <c r="N92"/>
      <c r="O92"/>
      <c r="P92"/>
      <c r="Q92"/>
      <c r="R92"/>
      <c r="S92"/>
      <c r="T92"/>
      <c r="U92"/>
    </row>
    <row r="93" spans="2:21" ht="13" hidden="1" x14ac:dyDescent="0.3">
      <c r="B93" s="45" t="s">
        <v>56</v>
      </c>
      <c r="C93" s="1" t="s">
        <v>57</v>
      </c>
      <c r="D93" s="54">
        <v>1.2869298187200002E-2</v>
      </c>
      <c r="E93" s="54">
        <v>1.2869298187200002E-2</v>
      </c>
      <c r="F93" s="54">
        <v>2.5738474507200005E-2</v>
      </c>
      <c r="G93" s="54">
        <v>3.8607894561600013E-2</v>
      </c>
      <c r="H93" s="54">
        <v>5.1477314616000011E-2</v>
      </c>
      <c r="I93" s="54">
        <v>6.4346490936000006E-2</v>
      </c>
      <c r="J93" s="54">
        <v>7.4245951080000011E-2</v>
      </c>
      <c r="K93" s="55">
        <v>8.6620276260000018E-2</v>
      </c>
      <c r="L93" s="55">
        <v>0.10394440182</v>
      </c>
      <c r="M93" s="55">
        <v>0.11693737295100003</v>
      </c>
      <c r="N93"/>
      <c r="O93"/>
      <c r="P93"/>
      <c r="Q93"/>
      <c r="R93"/>
      <c r="S93"/>
      <c r="T93"/>
      <c r="U93"/>
    </row>
    <row r="94" spans="2:21" ht="13" hidden="1" x14ac:dyDescent="0.3">
      <c r="B94" s="45"/>
      <c r="F94" s="56"/>
      <c r="G94" s="56"/>
      <c r="H94" s="56"/>
      <c r="I94" s="57"/>
      <c r="J94" s="57"/>
      <c r="K94" s="57"/>
      <c r="L94" s="57"/>
      <c r="M94" s="57"/>
      <c r="N94"/>
      <c r="O94"/>
      <c r="P94"/>
      <c r="Q94"/>
      <c r="R94"/>
      <c r="S94"/>
      <c r="T94"/>
      <c r="U94"/>
    </row>
    <row r="95" spans="2:21" ht="13" hidden="1" x14ac:dyDescent="0.3">
      <c r="B95" s="45"/>
      <c r="C95" s="45"/>
      <c r="D95" s="45"/>
      <c r="E95" s="45"/>
      <c r="F95" s="58"/>
      <c r="G95" s="58"/>
      <c r="H95" s="58"/>
      <c r="I95" s="58"/>
      <c r="J95" s="58"/>
      <c r="K95" s="59"/>
      <c r="L95" s="59"/>
      <c r="M95" s="59"/>
      <c r="N95"/>
      <c r="O95"/>
      <c r="P95"/>
      <c r="Q95"/>
      <c r="R95"/>
      <c r="S95"/>
      <c r="T95"/>
      <c r="U95"/>
    </row>
    <row r="96" spans="2:21" ht="13" hidden="1" x14ac:dyDescent="0.3">
      <c r="B96" s="45"/>
      <c r="C96" s="45"/>
      <c r="D96" s="45"/>
      <c r="E96" s="45"/>
      <c r="F96" s="58"/>
      <c r="G96" s="58"/>
      <c r="H96" s="58"/>
      <c r="I96" s="58"/>
      <c r="J96" s="58"/>
      <c r="K96" s="59"/>
      <c r="L96" s="59"/>
      <c r="M96" s="59"/>
      <c r="N96"/>
      <c r="O96"/>
      <c r="P96"/>
      <c r="Q96"/>
      <c r="R96"/>
      <c r="S96"/>
      <c r="T96"/>
      <c r="U96"/>
    </row>
    <row r="97" spans="14:21" ht="12.5" hidden="1" x14ac:dyDescent="0.25">
      <c r="N97"/>
      <c r="O97"/>
      <c r="P97"/>
      <c r="Q97"/>
      <c r="R97"/>
      <c r="S97"/>
      <c r="T97"/>
      <c r="U97"/>
    </row>
    <row r="98" spans="14:21" hidden="1" x14ac:dyDescent="0.25"/>
  </sheetData>
  <mergeCells count="42">
    <mergeCell ref="B45:M56"/>
    <mergeCell ref="C42:F42"/>
    <mergeCell ref="B25:C25"/>
    <mergeCell ref="B28:C28"/>
    <mergeCell ref="B29:C29"/>
    <mergeCell ref="B30:C30"/>
    <mergeCell ref="B31:C31"/>
    <mergeCell ref="B34:C34"/>
    <mergeCell ref="B26:C26"/>
    <mergeCell ref="B27:C27"/>
    <mergeCell ref="B32:C32"/>
    <mergeCell ref="B33:C33"/>
    <mergeCell ref="L36:R37"/>
    <mergeCell ref="B24:C24"/>
    <mergeCell ref="J7:J8"/>
    <mergeCell ref="K7:K8"/>
    <mergeCell ref="G13:I14"/>
    <mergeCell ref="B21:C21"/>
    <mergeCell ref="B22:C22"/>
    <mergeCell ref="B23:C23"/>
    <mergeCell ref="B11:R11"/>
    <mergeCell ref="B59:C59"/>
    <mergeCell ref="B60:C60"/>
    <mergeCell ref="B61:C61"/>
    <mergeCell ref="B62:C62"/>
    <mergeCell ref="B63:C63"/>
    <mergeCell ref="B64:C64"/>
    <mergeCell ref="B65:C65"/>
    <mergeCell ref="B69:C69"/>
    <mergeCell ref="B70:C70"/>
    <mergeCell ref="B71:C71"/>
    <mergeCell ref="B72:C72"/>
    <mergeCell ref="B73:C73"/>
    <mergeCell ref="B74:C74"/>
    <mergeCell ref="B75:C75"/>
    <mergeCell ref="B79:C79"/>
    <mergeCell ref="B85:C85"/>
    <mergeCell ref="B80:C80"/>
    <mergeCell ref="B81:C81"/>
    <mergeCell ref="B82:C82"/>
    <mergeCell ref="B83:C83"/>
    <mergeCell ref="B84:C84"/>
  </mergeCells>
  <printOptions horizontalCentered="1" verticalCentered="1"/>
  <pageMargins left="0.31496062992125984" right="0.19685039370078741" top="0.47244094488188981" bottom="0.51181102362204722" header="0.39370078740157483" footer="0"/>
  <pageSetup paperSize="9" scale="82" orientation="landscape" r:id="rId1"/>
  <headerFooter alignWithMargins="0">
    <oddHeader>&amp;L&amp;"Calibri"&amp;10&amp;K000000Confidential&amp;1#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6:X97"/>
  <sheetViews>
    <sheetView showGridLines="0" topLeftCell="A17" zoomScale="70" zoomScaleNormal="70" zoomScaleSheetLayoutView="75" workbookViewId="0">
      <selection activeCell="B38" sqref="B38"/>
    </sheetView>
  </sheetViews>
  <sheetFormatPr baseColWidth="10" defaultColWidth="11.54296875" defaultRowHeight="11.5" x14ac:dyDescent="0.25"/>
  <cols>
    <col min="1" max="1" width="6.453125" style="1" customWidth="1"/>
    <col min="2" max="2" width="40" style="1" customWidth="1"/>
    <col min="3" max="3" width="13.453125" style="1" customWidth="1"/>
    <col min="4" max="4" width="13.453125" style="1" hidden="1" customWidth="1"/>
    <col min="5" max="10" width="13.54296875" style="1" hidden="1" customWidth="1"/>
    <col min="11" max="13" width="13.54296875" style="1" customWidth="1"/>
    <col min="14" max="16384" width="11.54296875" style="1"/>
  </cols>
  <sheetData>
    <row r="6" spans="2:17" ht="15" customHeight="1" x14ac:dyDescent="0.25">
      <c r="B6" s="2"/>
      <c r="C6" s="2"/>
      <c r="D6" s="2"/>
      <c r="E6" s="2"/>
      <c r="F6" s="2"/>
      <c r="G6" s="2"/>
      <c r="J6" s="16"/>
      <c r="K6" s="16"/>
    </row>
    <row r="7" spans="2:17" ht="15" customHeight="1" x14ac:dyDescent="0.25">
      <c r="B7" s="2"/>
      <c r="C7" s="2"/>
      <c r="D7" s="2"/>
      <c r="E7" s="2"/>
      <c r="F7" s="2"/>
      <c r="G7" s="2"/>
      <c r="J7" s="123"/>
      <c r="K7" s="123"/>
    </row>
    <row r="8" spans="2:17" ht="15" customHeight="1" x14ac:dyDescent="0.25">
      <c r="B8" s="2"/>
      <c r="C8" s="2"/>
      <c r="D8" s="2"/>
      <c r="E8" s="2"/>
      <c r="F8" s="2"/>
      <c r="G8" s="2"/>
      <c r="J8" s="124"/>
      <c r="K8" s="124"/>
    </row>
    <row r="9" spans="2:17" ht="15" customHeight="1" x14ac:dyDescent="0.25">
      <c r="B9" s="2"/>
      <c r="C9" s="2"/>
      <c r="D9" s="2"/>
      <c r="E9" s="2"/>
      <c r="F9" s="2"/>
      <c r="G9" s="2"/>
      <c r="H9" s="2"/>
      <c r="I9" s="2"/>
      <c r="J9" s="2"/>
      <c r="K9" s="2"/>
      <c r="L9" s="2"/>
    </row>
    <row r="10" spans="2:17" ht="17.899999999999999" customHeight="1" x14ac:dyDescent="0.25">
      <c r="B10" s="2"/>
      <c r="C10" s="2"/>
      <c r="D10" s="2"/>
      <c r="E10" s="2"/>
      <c r="F10" s="2"/>
      <c r="G10" s="2"/>
      <c r="H10" s="2"/>
      <c r="I10" s="2"/>
      <c r="J10" s="2"/>
      <c r="K10" s="2"/>
      <c r="L10" s="2"/>
    </row>
    <row r="11" spans="2:17" ht="40.4" customHeight="1" x14ac:dyDescent="0.25">
      <c r="B11" s="130" t="s">
        <v>58</v>
      </c>
      <c r="C11" s="130"/>
      <c r="D11" s="130"/>
      <c r="E11" s="130"/>
      <c r="F11" s="130"/>
      <c r="G11" s="130"/>
      <c r="H11" s="130"/>
      <c r="I11" s="130"/>
      <c r="J11" s="130"/>
      <c r="K11" s="130"/>
      <c r="L11" s="130"/>
      <c r="M11" s="130"/>
      <c r="N11" s="130"/>
      <c r="O11" s="130"/>
      <c r="P11" s="130"/>
      <c r="Q11" s="130"/>
    </row>
    <row r="12" spans="2:17" ht="15" customHeight="1" x14ac:dyDescent="0.25">
      <c r="B12" s="2"/>
      <c r="C12" s="2"/>
      <c r="D12" s="2"/>
      <c r="E12" s="2"/>
      <c r="F12" s="2"/>
      <c r="G12" s="2"/>
      <c r="H12" s="2"/>
      <c r="I12" s="2"/>
      <c r="J12" s="2"/>
      <c r="K12" s="2"/>
      <c r="L12" s="2"/>
    </row>
    <row r="13" spans="2:17" ht="15" customHeight="1" x14ac:dyDescent="0.25">
      <c r="B13" s="2"/>
      <c r="C13" s="2"/>
      <c r="D13" s="2"/>
      <c r="E13" s="2"/>
      <c r="F13" s="2"/>
      <c r="G13" s="125"/>
      <c r="H13" s="125"/>
      <c r="I13" s="125"/>
      <c r="J13" s="2"/>
      <c r="M13" s="3" t="s">
        <v>1</v>
      </c>
    </row>
    <row r="14" spans="2:17" ht="15" customHeight="1" x14ac:dyDescent="0.25">
      <c r="B14" s="2"/>
      <c r="C14" s="2"/>
      <c r="D14" s="2"/>
      <c r="E14" s="2"/>
      <c r="F14" s="2"/>
      <c r="G14" s="125"/>
      <c r="H14" s="125"/>
      <c r="I14" s="125"/>
      <c r="J14" s="2"/>
      <c r="K14" s="2"/>
      <c r="L14" s="2"/>
    </row>
    <row r="15" spans="2:17" ht="9.65" customHeight="1" x14ac:dyDescent="0.25">
      <c r="B15" s="2"/>
      <c r="C15" s="2"/>
      <c r="D15" s="2"/>
      <c r="E15" s="2"/>
      <c r="F15" s="2"/>
      <c r="G15" s="17"/>
      <c r="H15" s="17"/>
      <c r="I15" s="17"/>
      <c r="J15" s="2"/>
      <c r="K15" s="2"/>
      <c r="L15" s="2"/>
    </row>
    <row r="16" spans="2:17" ht="15" customHeight="1" x14ac:dyDescent="0.25">
      <c r="B16" s="141"/>
      <c r="C16" s="141"/>
      <c r="D16" s="141"/>
      <c r="E16" s="141"/>
      <c r="F16" s="141"/>
      <c r="G16"/>
      <c r="H16" s="2"/>
      <c r="I16" s="2"/>
      <c r="J16" s="2"/>
      <c r="K16" s="4"/>
      <c r="L16" s="2"/>
    </row>
    <row r="17" spans="2:24" ht="15" customHeight="1" x14ac:dyDescent="0.25">
      <c r="B17" s="101"/>
      <c r="C17" s="101"/>
      <c r="D17" s="101"/>
      <c r="E17" s="101"/>
      <c r="F17" s="101"/>
      <c r="G17"/>
      <c r="H17"/>
      <c r="I17" s="2"/>
      <c r="J17" s="2"/>
      <c r="K17" s="107" t="s">
        <v>2</v>
      </c>
      <c r="L17" s="107"/>
    </row>
    <row r="18" spans="2:24" ht="15" customHeight="1" x14ac:dyDescent="0.25">
      <c r="B18" s="108"/>
      <c r="C18" s="102"/>
      <c r="D18" s="102"/>
      <c r="E18" s="102"/>
      <c r="F18" s="102"/>
      <c r="G18" s="21"/>
      <c r="H18"/>
      <c r="I18" s="2"/>
      <c r="J18" s="2"/>
      <c r="K18" s="94" t="s">
        <v>3</v>
      </c>
      <c r="L18" s="94" t="s">
        <v>4</v>
      </c>
    </row>
    <row r="19" spans="2:24" ht="15" customHeight="1" x14ac:dyDescent="0.25">
      <c r="B19" s="108"/>
      <c r="C19" s="102"/>
      <c r="D19" s="102"/>
      <c r="E19" s="102"/>
      <c r="F19" s="102"/>
      <c r="H19" s="2"/>
      <c r="K19" s="95" t="s">
        <v>7</v>
      </c>
      <c r="L19" s="96">
        <v>0.01</v>
      </c>
    </row>
    <row r="20" spans="2:24" ht="15" customHeight="1" thickBot="1" x14ac:dyDescent="0.3">
      <c r="B20" s="2"/>
      <c r="C20" s="2"/>
      <c r="D20" s="2"/>
      <c r="E20" s="2"/>
      <c r="F20" s="2"/>
      <c r="G20" s="2"/>
      <c r="H20" s="2"/>
      <c r="I20" s="2"/>
      <c r="J20" s="2"/>
      <c r="K20" s="2"/>
    </row>
    <row r="21" spans="2:24" ht="20.149999999999999" customHeight="1" thickBot="1" x14ac:dyDescent="0.3">
      <c r="B21" s="126" t="s">
        <v>3</v>
      </c>
      <c r="C21" s="127"/>
      <c r="D21" s="27">
        <v>12</v>
      </c>
      <c r="E21" s="27">
        <v>24</v>
      </c>
      <c r="F21" s="27">
        <v>36</v>
      </c>
      <c r="G21" s="27">
        <v>48</v>
      </c>
      <c r="H21" s="27">
        <v>60</v>
      </c>
      <c r="I21" s="27">
        <v>72</v>
      </c>
      <c r="J21" s="27">
        <v>84</v>
      </c>
      <c r="K21" s="27">
        <v>96</v>
      </c>
      <c r="L21" s="27">
        <v>108</v>
      </c>
      <c r="M21" s="27">
        <v>120</v>
      </c>
      <c r="N21" s="2"/>
      <c r="O21" s="13" t="s">
        <v>8</v>
      </c>
    </row>
    <row r="22" spans="2:24" ht="20.149999999999999" customHeight="1" x14ac:dyDescent="0.25">
      <c r="B22" s="128" t="s">
        <v>9</v>
      </c>
      <c r="C22" s="129"/>
      <c r="D22" s="28">
        <f>+Comisiones!$B$20</f>
        <v>9.9900000000000003E-2</v>
      </c>
      <c r="E22" s="28">
        <f>+Comisiones!$B$20</f>
        <v>9.9900000000000003E-2</v>
      </c>
      <c r="F22" s="28">
        <f>+Comisiones!$B$20</f>
        <v>9.9900000000000003E-2</v>
      </c>
      <c r="G22" s="28">
        <f>+Comisiones!$B$20</f>
        <v>9.9900000000000003E-2</v>
      </c>
      <c r="H22" s="28">
        <f>+Comisiones!$B$20</f>
        <v>9.9900000000000003E-2</v>
      </c>
      <c r="I22" s="28">
        <f>+Comisiones!$B$20</f>
        <v>9.9900000000000003E-2</v>
      </c>
      <c r="J22" s="28">
        <f>+Comisiones!$B$20</f>
        <v>9.9900000000000003E-2</v>
      </c>
      <c r="K22" s="28">
        <f>+Comisiones!$B$20</f>
        <v>9.9900000000000003E-2</v>
      </c>
      <c r="L22" s="28">
        <f>+Comisiones!$B$20</f>
        <v>9.9900000000000003E-2</v>
      </c>
      <c r="M22" s="28">
        <f>+Comisiones!$B$20</f>
        <v>9.9900000000000003E-2</v>
      </c>
      <c r="N22" s="2"/>
      <c r="O22" s="14" t="s">
        <v>59</v>
      </c>
    </row>
    <row r="23" spans="2:24" ht="20.149999999999999" customHeight="1" x14ac:dyDescent="0.25">
      <c r="B23" s="121" t="s">
        <v>11</v>
      </c>
      <c r="C23" s="122"/>
      <c r="D23" s="28">
        <f>+Comisiones!$K$2</f>
        <v>3.95E-2</v>
      </c>
      <c r="E23" s="28">
        <f>+Comisiones!$K$2</f>
        <v>3.95E-2</v>
      </c>
      <c r="F23" s="28">
        <f>+Comisiones!$K$2</f>
        <v>3.95E-2</v>
      </c>
      <c r="G23" s="28">
        <f>+Comisiones!$K$2</f>
        <v>3.95E-2</v>
      </c>
      <c r="H23" s="28">
        <f>+Comisiones!$K$2</f>
        <v>3.95E-2</v>
      </c>
      <c r="I23" s="28">
        <f>+Comisiones!$K$2</f>
        <v>3.95E-2</v>
      </c>
      <c r="J23" s="28">
        <f>+Comisiones!$K$2</f>
        <v>3.95E-2</v>
      </c>
      <c r="K23" s="28">
        <f>+Comisiones!$K$2</f>
        <v>3.95E-2</v>
      </c>
      <c r="L23" s="28">
        <f>+Comisiones!$K$2</f>
        <v>3.95E-2</v>
      </c>
      <c r="M23" s="28">
        <f>+Comisiones!$K$2</f>
        <v>3.95E-2</v>
      </c>
      <c r="N23" s="2"/>
      <c r="O23" s="13" t="s">
        <v>12</v>
      </c>
    </row>
    <row r="24" spans="2:24" ht="20.149999999999999" customHeight="1" x14ac:dyDescent="0.25">
      <c r="B24" s="121" t="s">
        <v>13</v>
      </c>
      <c r="C24" s="122"/>
      <c r="D24" s="28">
        <f>+Comisiones!B24</f>
        <v>0</v>
      </c>
      <c r="E24" s="28">
        <f>+Comisiones!C24</f>
        <v>0</v>
      </c>
      <c r="F24" s="28">
        <f>+Comisiones!D24</f>
        <v>0</v>
      </c>
      <c r="G24" s="28">
        <f>+Comisiones!E24</f>
        <v>0</v>
      </c>
      <c r="H24" s="28">
        <f>+Comisiones!F24</f>
        <v>2.5000000000000001E-2</v>
      </c>
      <c r="I24" s="28">
        <f>+Comisiones!G24</f>
        <v>3.5000000000000003E-2</v>
      </c>
      <c r="J24" s="28">
        <f>+Comisiones!H24</f>
        <v>3.5000000000000003E-2</v>
      </c>
      <c r="K24" s="28">
        <v>0.14499999999999999</v>
      </c>
      <c r="L24" s="28">
        <v>0.14499999999999999</v>
      </c>
      <c r="M24" s="28">
        <v>0.14499999999999999</v>
      </c>
      <c r="N24" s="2"/>
      <c r="O24" s="14" t="s">
        <v>59</v>
      </c>
    </row>
    <row r="25" spans="2:24" ht="20.149999999999999" customHeight="1" x14ac:dyDescent="0.25">
      <c r="B25" s="121" t="s">
        <v>14</v>
      </c>
      <c r="C25" s="122"/>
      <c r="D25" s="28">
        <f>+Comisiones!B25</f>
        <v>1.2500000000000001E-2</v>
      </c>
      <c r="E25" s="28">
        <f>+Comisiones!C25</f>
        <v>1.2500000000000001E-2</v>
      </c>
      <c r="F25" s="28">
        <f>+Comisiones!D25</f>
        <v>1.2500000000000001E-2</v>
      </c>
      <c r="G25" s="28">
        <f>+Comisiones!E25</f>
        <v>1.2500000000000001E-2</v>
      </c>
      <c r="H25" s="28">
        <f>+Comisiones!F25</f>
        <v>0.04</v>
      </c>
      <c r="I25" s="28">
        <f>+Comisiones!G25</f>
        <v>0.05</v>
      </c>
      <c r="J25" s="28">
        <f>+Comisiones!H25</f>
        <v>0.05</v>
      </c>
      <c r="K25" s="28">
        <v>0.16</v>
      </c>
      <c r="L25" s="28">
        <v>0.16</v>
      </c>
      <c r="M25" s="28">
        <v>0.16</v>
      </c>
      <c r="N25" s="2"/>
      <c r="O25" s="13" t="s">
        <v>15</v>
      </c>
      <c r="S25" s="60"/>
      <c r="T25" s="60"/>
      <c r="U25" s="60"/>
      <c r="V25" s="60"/>
      <c r="W25" s="60"/>
      <c r="X25" s="60"/>
    </row>
    <row r="26" spans="2:24" ht="20.149999999999999" hidden="1" customHeight="1" x14ac:dyDescent="0.25">
      <c r="B26" s="121" t="s">
        <v>16</v>
      </c>
      <c r="C26" s="122"/>
      <c r="D26" s="93">
        <f>+Comisiones!B23</f>
        <v>5.0000000000000001E-3</v>
      </c>
      <c r="E26" s="93">
        <f>+Comisiones!C23</f>
        <v>5.0000000000000001E-3</v>
      </c>
      <c r="F26" s="93">
        <f>+Comisiones!D23</f>
        <v>5.0000000000000001E-3</v>
      </c>
      <c r="G26" s="93">
        <f>+Comisiones!E23</f>
        <v>5.0000000000000001E-3</v>
      </c>
      <c r="H26" s="93">
        <f>+Comisiones!F23</f>
        <v>3.0000000000000002E-2</v>
      </c>
      <c r="I26" s="93">
        <f>+Comisiones!G23</f>
        <v>0.04</v>
      </c>
      <c r="J26" s="93">
        <f>+Comisiones!H23</f>
        <v>0.04</v>
      </c>
      <c r="K26" s="93">
        <f>+Comisiones!I23</f>
        <v>0.16</v>
      </c>
      <c r="L26" s="93">
        <f>+Comisiones!J23</f>
        <v>0.16</v>
      </c>
      <c r="M26" s="93">
        <f>+Comisiones!K23</f>
        <v>0.16</v>
      </c>
      <c r="N26" s="2"/>
      <c r="O26" s="14"/>
      <c r="S26" s="60"/>
      <c r="T26" s="60"/>
      <c r="U26" s="60"/>
      <c r="V26" s="60"/>
      <c r="W26" s="60"/>
      <c r="X26" s="60"/>
    </row>
    <row r="27" spans="2:24" ht="20.149999999999999" customHeight="1" x14ac:dyDescent="0.25">
      <c r="B27" s="121" t="s">
        <v>17</v>
      </c>
      <c r="C27" s="122"/>
      <c r="D27" s="93">
        <f>+Comisiones!B26</f>
        <v>0</v>
      </c>
      <c r="E27" s="93">
        <f>+Comisiones!C26</f>
        <v>0</v>
      </c>
      <c r="F27" s="93">
        <f>+Comisiones!D26</f>
        <v>0</v>
      </c>
      <c r="G27" s="93">
        <f>+Comisiones!E26</f>
        <v>0</v>
      </c>
      <c r="H27" s="93">
        <f>+Comisiones!F26</f>
        <v>1.0000000000000002E-2</v>
      </c>
      <c r="I27" s="93">
        <f>+Comisiones!G26</f>
        <v>1.4999999999999999E-2</v>
      </c>
      <c r="J27" s="93">
        <f>+Comisiones!H26</f>
        <v>1.4999999999999999E-2</v>
      </c>
      <c r="K27" s="93">
        <v>0.12</v>
      </c>
      <c r="L27" s="93">
        <v>0.12</v>
      </c>
      <c r="M27" s="93">
        <v>0.12</v>
      </c>
      <c r="N27" s="2"/>
      <c r="O27" s="14">
        <v>10996</v>
      </c>
      <c r="S27" s="60"/>
      <c r="T27" s="60"/>
      <c r="U27" s="60"/>
      <c r="V27" s="60"/>
      <c r="W27" s="60"/>
      <c r="X27" s="60"/>
    </row>
    <row r="28" spans="2:24" ht="20.149999999999999" customHeight="1" thickBot="1" x14ac:dyDescent="0.3">
      <c r="B28" s="121" t="s">
        <v>18</v>
      </c>
      <c r="C28" s="122"/>
      <c r="D28" s="28">
        <f>+Comisiones!B28</f>
        <v>0</v>
      </c>
      <c r="E28" s="28">
        <f>+Comisiones!C28</f>
        <v>0</v>
      </c>
      <c r="F28" s="28">
        <f>+Comisiones!D28</f>
        <v>0</v>
      </c>
      <c r="G28" s="28">
        <f>+Comisiones!E28</f>
        <v>0</v>
      </c>
      <c r="H28" s="28">
        <f>+Comisiones!F28</f>
        <v>0</v>
      </c>
      <c r="I28" s="28">
        <f>+Comisiones!G28</f>
        <v>0</v>
      </c>
      <c r="J28" s="28">
        <f>+Comisiones!H28</f>
        <v>0</v>
      </c>
      <c r="K28" s="28">
        <v>0.105</v>
      </c>
      <c r="L28" s="28">
        <v>0.105</v>
      </c>
      <c r="M28" s="28">
        <v>0.105</v>
      </c>
      <c r="N28" s="2"/>
      <c r="S28" s="60"/>
      <c r="T28" s="60"/>
      <c r="U28" s="60"/>
      <c r="V28" s="60"/>
      <c r="W28" s="60"/>
      <c r="X28" s="60"/>
    </row>
    <row r="29" spans="2:24" ht="20.149999999999999" customHeight="1" thickBot="1" x14ac:dyDescent="0.3">
      <c r="B29" s="126" t="s">
        <v>19</v>
      </c>
      <c r="C29" s="127"/>
      <c r="D29" s="29"/>
      <c r="E29" s="29"/>
      <c r="F29" s="29"/>
      <c r="G29" s="29"/>
      <c r="H29" s="29"/>
      <c r="I29" s="28"/>
      <c r="J29" s="28"/>
      <c r="N29" s="2"/>
      <c r="S29" s="60"/>
      <c r="T29" s="60"/>
      <c r="U29" s="60"/>
      <c r="V29" s="60"/>
      <c r="W29" s="60"/>
      <c r="X29" s="60"/>
    </row>
    <row r="30" spans="2:24" ht="20.149999999999999" customHeight="1" x14ac:dyDescent="0.25">
      <c r="B30" s="134" t="s">
        <v>20</v>
      </c>
      <c r="C30" s="135"/>
      <c r="D30" s="30">
        <f t="shared" ref="D30:M30" si="0">PMT(D22/12,D21,-(1+D$61+((1+D$61)*D23)))</f>
        <v>9.3774311900287122E-2</v>
      </c>
      <c r="E30" s="30">
        <f t="shared" si="0"/>
        <v>4.9460573588940238E-2</v>
      </c>
      <c r="F30" s="30">
        <f t="shared" si="0"/>
        <v>3.4681312195345433E-2</v>
      </c>
      <c r="G30" s="30">
        <f t="shared" si="0"/>
        <v>2.7591028810168478E-2</v>
      </c>
      <c r="H30" s="30">
        <f t="shared" si="0"/>
        <v>2.3469441452689088E-2</v>
      </c>
      <c r="I30" s="30">
        <f t="shared" si="0"/>
        <v>2.0630547124097658E-2</v>
      </c>
      <c r="J30" s="30">
        <f t="shared" si="0"/>
        <v>1.8742545054705722E-2</v>
      </c>
      <c r="K30" s="30">
        <f t="shared" si="0"/>
        <v>1.7368795336333735E-2</v>
      </c>
      <c r="L30" s="30">
        <f t="shared" si="0"/>
        <v>1.626150594159299E-2</v>
      </c>
      <c r="M30" s="30">
        <f t="shared" si="0"/>
        <v>1.5531147475641369E-2</v>
      </c>
      <c r="N30" s="2"/>
    </row>
    <row r="31" spans="2:24" ht="20.149999999999999" customHeight="1" x14ac:dyDescent="0.25">
      <c r="B31" s="134" t="s">
        <v>21</v>
      </c>
      <c r="C31" s="135"/>
      <c r="D31" s="30">
        <f t="shared" ref="D31:M31" si="1">PMT(D22/12,D21,-(1+D$62+((1+D$62)*D23)))</f>
        <v>9.5076291809644817E-2</v>
      </c>
      <c r="E31" s="30">
        <f t="shared" si="1"/>
        <v>5.0412166779006416E-2</v>
      </c>
      <c r="F31" s="30">
        <f t="shared" si="1"/>
        <v>3.5715727359078138E-2</v>
      </c>
      <c r="G31" s="30">
        <f t="shared" si="1"/>
        <v>2.8755581116701109E-2</v>
      </c>
      <c r="H31" s="30">
        <f t="shared" si="1"/>
        <v>2.4794664548888484E-2</v>
      </c>
      <c r="I31" s="30">
        <f t="shared" si="1"/>
        <v>2.205619210748392E-2</v>
      </c>
      <c r="J31" s="30">
        <f t="shared" si="1"/>
        <v>2.0367348778101292E-2</v>
      </c>
      <c r="K31" s="30">
        <f t="shared" si="1"/>
        <v>1.9224448688874417E-2</v>
      </c>
      <c r="L31" s="30">
        <f t="shared" si="1"/>
        <v>1.8766382660535874E-2</v>
      </c>
      <c r="M31" s="30">
        <f t="shared" si="1"/>
        <v>1.8286002897946581E-2</v>
      </c>
      <c r="N31" s="2"/>
      <c r="S31" s="62"/>
      <c r="T31" s="62"/>
      <c r="U31" s="62"/>
      <c r="V31" s="62"/>
      <c r="W31" s="62"/>
      <c r="X31" s="62"/>
    </row>
    <row r="32" spans="2:24" ht="20.149999999999999" hidden="1" customHeight="1" x14ac:dyDescent="0.25">
      <c r="B32" s="134" t="s">
        <v>22</v>
      </c>
      <c r="C32" s="135"/>
      <c r="D32" s="92">
        <f t="shared" ref="D32:M32" si="2">PMT(D22/12,D21,-(1+D$60+((1+D$60)*D23)))</f>
        <v>9.5613660804669307E-2</v>
      </c>
      <c r="E32" s="92">
        <f t="shared" si="2"/>
        <v>5.0644612908506116E-2</v>
      </c>
      <c r="F32" s="92">
        <f t="shared" si="2"/>
        <v>3.5627030146912188E-2</v>
      </c>
      <c r="G32" s="92">
        <f t="shared" si="2"/>
        <v>2.8408045270902682E-2</v>
      </c>
      <c r="H32" s="92">
        <f t="shared" si="2"/>
        <v>2.4263878614980913E-2</v>
      </c>
      <c r="I32" s="92">
        <f t="shared" si="2"/>
        <v>2.146037184613615E-2</v>
      </c>
      <c r="J32" s="92">
        <f t="shared" si="2"/>
        <v>1.9641865697039858E-2</v>
      </c>
      <c r="K32" s="92">
        <f t="shared" si="2"/>
        <v>1.833752380042477E-2</v>
      </c>
      <c r="L32" s="92">
        <f t="shared" si="2"/>
        <v>1.7220409494290118E-2</v>
      </c>
      <c r="M32" s="92">
        <f t="shared" si="2"/>
        <v>1.6568865624609408E-2</v>
      </c>
      <c r="N32" s="2"/>
      <c r="S32" s="62"/>
      <c r="T32" s="62"/>
      <c r="U32" s="62"/>
      <c r="V32" s="62"/>
      <c r="W32" s="62"/>
      <c r="X32" s="62"/>
    </row>
    <row r="33" spans="2:24" ht="20.149999999999999" customHeight="1" x14ac:dyDescent="0.25">
      <c r="B33" s="138" t="s">
        <v>23</v>
      </c>
      <c r="C33" s="139"/>
      <c r="D33" s="92">
        <f t="shared" ref="D33:M33" si="3">PMT(D22/12,D21,-(1+D$63+((1+D$63)*D23)))</f>
        <v>9.2622166256290647E-2</v>
      </c>
      <c r="E33" s="92">
        <f t="shared" si="3"/>
        <v>4.8859266877214896E-2</v>
      </c>
      <c r="F33" s="92">
        <f t="shared" si="3"/>
        <v>3.4505678678295182E-2</v>
      </c>
      <c r="G33" s="92">
        <f t="shared" si="3"/>
        <v>2.74240715937978E-2</v>
      </c>
      <c r="H33" s="92">
        <f t="shared" si="3"/>
        <v>2.3255914405434279E-2</v>
      </c>
      <c r="I33" s="92">
        <f t="shared" si="3"/>
        <v>2.0494891339692262E-2</v>
      </c>
      <c r="J33" s="92">
        <f t="shared" si="3"/>
        <v>1.8627661733679076E-2</v>
      </c>
      <c r="K33" s="92">
        <f t="shared" si="3"/>
        <v>1.7294179448381818E-2</v>
      </c>
      <c r="L33" s="92">
        <f t="shared" si="3"/>
        <v>1.6642917485029465E-2</v>
      </c>
      <c r="M33" s="92">
        <f t="shared" si="3"/>
        <v>1.5862853094220499E-2</v>
      </c>
      <c r="N33" s="2"/>
      <c r="S33" s="62"/>
      <c r="T33" s="62"/>
      <c r="U33" s="62"/>
      <c r="V33" s="62"/>
      <c r="W33" s="62"/>
      <c r="X33" s="62"/>
    </row>
    <row r="34" spans="2:24" ht="15" customHeight="1" thickBot="1" x14ac:dyDescent="0.3">
      <c r="B34" s="136" t="s">
        <v>24</v>
      </c>
      <c r="C34" s="137"/>
      <c r="D34" s="31">
        <f t="shared" ref="D34:M34" si="4">PMT(D22/12,D21,-(1+D$65+((1+D$65)*D23)))</f>
        <v>9.1383730223282791E-2</v>
      </c>
      <c r="E34" s="31">
        <f t="shared" si="4"/>
        <v>4.7962853269009266E-2</v>
      </c>
      <c r="F34" s="31">
        <f t="shared" si="4"/>
        <v>3.3536860906821404E-2</v>
      </c>
      <c r="G34" s="31">
        <f t="shared" si="4"/>
        <v>2.6359413623906307E-2</v>
      </c>
      <c r="H34" s="31">
        <f t="shared" si="4"/>
        <v>2.2081188561091685E-2</v>
      </c>
      <c r="I34" s="31">
        <f t="shared" si="4"/>
        <v>1.9252366770278417E-2</v>
      </c>
      <c r="J34" s="31">
        <f t="shared" si="4"/>
        <v>1.7251560220686187E-2</v>
      </c>
      <c r="K34" s="31">
        <f t="shared" si="4"/>
        <v>1.5768043759290064E-2</v>
      </c>
      <c r="L34" s="31">
        <f t="shared" si="4"/>
        <v>1.4629165934890687E-2</v>
      </c>
      <c r="M34" s="31">
        <f t="shared" si="4"/>
        <v>1.3731313465955089E-2</v>
      </c>
      <c r="O34" s="2"/>
      <c r="S34" s="62"/>
      <c r="T34" s="62"/>
      <c r="U34" s="62"/>
      <c r="V34" s="62"/>
      <c r="W34" s="62"/>
      <c r="X34" s="62"/>
    </row>
    <row r="35" spans="2:24" ht="15" customHeight="1" x14ac:dyDescent="0.25">
      <c r="B35" s="22"/>
      <c r="C35" s="23"/>
      <c r="D35" s="23"/>
      <c r="E35" s="23"/>
      <c r="F35" s="23"/>
      <c r="G35" s="23"/>
      <c r="H35" s="24"/>
      <c r="I35" s="24"/>
      <c r="J35" s="24"/>
      <c r="K35" s="24"/>
      <c r="L35" s="24"/>
      <c r="M35" s="24"/>
      <c r="N35" s="26"/>
      <c r="O35" s="26"/>
      <c r="S35" s="62"/>
      <c r="T35" s="62"/>
      <c r="U35" s="62"/>
      <c r="V35" s="62"/>
      <c r="W35" s="62"/>
      <c r="X35" s="62"/>
    </row>
    <row r="36" spans="2:24" ht="15" customHeight="1" x14ac:dyDescent="0.25">
      <c r="B36" s="2"/>
      <c r="C36" s="2"/>
      <c r="D36" s="2"/>
      <c r="E36" s="2"/>
      <c r="F36" s="2"/>
      <c r="G36" s="2"/>
      <c r="H36" s="2"/>
      <c r="I36" s="2"/>
      <c r="K36" s="26"/>
      <c r="L36" s="140" t="s">
        <v>25</v>
      </c>
      <c r="M36" s="140"/>
      <c r="N36" s="140"/>
      <c r="O36" s="140"/>
      <c r="P36" s="140"/>
      <c r="Q36" s="140"/>
      <c r="R36" s="140"/>
      <c r="S36" s="62"/>
      <c r="T36" s="62"/>
      <c r="U36" s="62"/>
    </row>
    <row r="37" spans="2:24" ht="15" customHeight="1" x14ac:dyDescent="0.25">
      <c r="B37" s="5" t="s">
        <v>72</v>
      </c>
      <c r="C37" s="15"/>
      <c r="D37" s="15"/>
      <c r="F37" s="2"/>
      <c r="G37" s="2"/>
      <c r="H37" s="2"/>
      <c r="I37" s="2"/>
      <c r="K37" s="26"/>
      <c r="L37" s="140"/>
      <c r="M37" s="140"/>
      <c r="N37" s="140"/>
      <c r="O37" s="140"/>
      <c r="P37" s="140"/>
      <c r="Q37" s="140"/>
      <c r="R37" s="140"/>
      <c r="S37" s="62"/>
      <c r="T37" s="62"/>
      <c r="U37" s="62"/>
    </row>
    <row r="38" spans="2:24" ht="15" customHeight="1" x14ac:dyDescent="0.25">
      <c r="B38" s="5"/>
      <c r="C38" s="6"/>
      <c r="D38" s="6"/>
      <c r="F38" s="2"/>
      <c r="I38" s="2"/>
      <c r="J38" s="25"/>
      <c r="K38" s="26"/>
      <c r="L38" s="26"/>
    </row>
    <row r="39" spans="2:24" ht="15" customHeight="1" x14ac:dyDescent="0.25">
      <c r="B39" s="5"/>
      <c r="C39" s="18"/>
      <c r="D39" s="18"/>
      <c r="F39" s="2"/>
      <c r="I39" s="7"/>
      <c r="J39" s="8"/>
      <c r="K39" s="26"/>
      <c r="L39" s="26"/>
    </row>
    <row r="40" spans="2:24" ht="15" customHeight="1" x14ac:dyDescent="0.25">
      <c r="B40" s="5"/>
      <c r="C40" s="9" t="s">
        <v>26</v>
      </c>
      <c r="D40" s="9"/>
      <c r="F40" s="2"/>
      <c r="I40" s="7"/>
      <c r="J40" s="8"/>
      <c r="K40" s="26"/>
      <c r="L40" s="26"/>
    </row>
    <row r="41" spans="2:24" ht="15" customHeight="1" x14ac:dyDescent="0.25">
      <c r="B41" s="5"/>
      <c r="C41" s="12" t="s">
        <v>27</v>
      </c>
      <c r="D41" s="12"/>
      <c r="F41" s="2"/>
      <c r="I41" s="7"/>
      <c r="J41" s="8"/>
      <c r="K41" s="26"/>
      <c r="L41" s="26"/>
    </row>
    <row r="42" spans="2:24" ht="15" customHeight="1" x14ac:dyDescent="0.25">
      <c r="B42" s="5"/>
      <c r="C42" s="132"/>
      <c r="D42" s="132"/>
      <c r="E42" s="133"/>
      <c r="F42" s="133"/>
      <c r="G42" s="10"/>
      <c r="H42" s="11"/>
      <c r="I42" s="7"/>
      <c r="J42" s="8"/>
      <c r="K42" s="26"/>
      <c r="L42" s="26"/>
    </row>
    <row r="43" spans="2:24" ht="15" customHeight="1" x14ac:dyDescent="0.25">
      <c r="B43" s="5"/>
      <c r="C43" s="19"/>
      <c r="D43" s="19"/>
      <c r="E43" s="20"/>
      <c r="F43" s="20"/>
      <c r="G43" s="10"/>
      <c r="H43" s="11"/>
      <c r="I43" s="7"/>
      <c r="J43" s="8"/>
      <c r="K43" s="26"/>
      <c r="L43" s="26"/>
    </row>
    <row r="44" spans="2:24" ht="15" customHeight="1" x14ac:dyDescent="0.25">
      <c r="B44" s="5"/>
      <c r="F44" s="2"/>
      <c r="G44" s="10"/>
      <c r="H44" s="11"/>
      <c r="I44" s="7"/>
      <c r="K44" s="26"/>
      <c r="L44" s="26"/>
    </row>
    <row r="45" spans="2:24" ht="10.4" customHeight="1" x14ac:dyDescent="0.25">
      <c r="B45" s="131" t="s">
        <v>28</v>
      </c>
      <c r="C45" s="131"/>
      <c r="D45" s="131"/>
      <c r="E45" s="131"/>
      <c r="F45" s="131"/>
      <c r="G45" s="131"/>
      <c r="H45" s="131"/>
      <c r="I45" s="131"/>
      <c r="J45" s="131"/>
      <c r="K45" s="131"/>
      <c r="L45" s="131"/>
      <c r="M45" s="131"/>
    </row>
    <row r="46" spans="2:24" ht="11.9" customHeight="1" x14ac:dyDescent="0.25">
      <c r="B46" s="131"/>
      <c r="C46" s="131"/>
      <c r="D46" s="131"/>
      <c r="E46" s="131"/>
      <c r="F46" s="131"/>
      <c r="G46" s="131"/>
      <c r="H46" s="131"/>
      <c r="I46" s="131"/>
      <c r="J46" s="131"/>
      <c r="K46" s="131"/>
      <c r="L46" s="131"/>
      <c r="M46" s="131"/>
    </row>
    <row r="47" spans="2:24" ht="11.9" customHeight="1" x14ac:dyDescent="0.25">
      <c r="B47" s="131"/>
      <c r="C47" s="131"/>
      <c r="D47" s="131"/>
      <c r="E47" s="131"/>
      <c r="F47" s="131"/>
      <c r="G47" s="131"/>
      <c r="H47" s="131"/>
      <c r="I47" s="131"/>
      <c r="J47" s="131"/>
      <c r="K47" s="131"/>
      <c r="L47" s="131"/>
      <c r="M47" s="131"/>
    </row>
    <row r="48" spans="2:24" ht="11.9" customHeight="1" x14ac:dyDescent="0.25">
      <c r="B48" s="131"/>
      <c r="C48" s="131"/>
      <c r="D48" s="131"/>
      <c r="E48" s="131"/>
      <c r="F48" s="131"/>
      <c r="G48" s="131"/>
      <c r="H48" s="131"/>
      <c r="I48" s="131"/>
      <c r="J48" s="131"/>
      <c r="K48" s="131"/>
      <c r="L48" s="131"/>
      <c r="M48" s="131"/>
    </row>
    <row r="49" spans="2:21" ht="11.9" customHeight="1" x14ac:dyDescent="0.25">
      <c r="B49" s="131"/>
      <c r="C49" s="131"/>
      <c r="D49" s="131"/>
      <c r="E49" s="131"/>
      <c r="F49" s="131"/>
      <c r="G49" s="131"/>
      <c r="H49" s="131"/>
      <c r="I49" s="131"/>
      <c r="J49" s="131"/>
      <c r="K49" s="131"/>
      <c r="L49" s="131"/>
      <c r="M49" s="131"/>
    </row>
    <row r="50" spans="2:21" ht="11.9" customHeight="1" x14ac:dyDescent="0.25">
      <c r="B50" s="131"/>
      <c r="C50" s="131"/>
      <c r="D50" s="131"/>
      <c r="E50" s="131"/>
      <c r="F50" s="131"/>
      <c r="G50" s="131"/>
      <c r="H50" s="131"/>
      <c r="I50" s="131"/>
      <c r="J50" s="131"/>
      <c r="K50" s="131"/>
      <c r="L50" s="131"/>
      <c r="M50" s="131"/>
    </row>
    <row r="51" spans="2:21" ht="11.9" customHeight="1" x14ac:dyDescent="0.25">
      <c r="B51" s="131"/>
      <c r="C51" s="131"/>
      <c r="D51" s="131"/>
      <c r="E51" s="131"/>
      <c r="F51" s="131"/>
      <c r="G51" s="131"/>
      <c r="H51" s="131"/>
      <c r="I51" s="131"/>
      <c r="J51" s="131"/>
      <c r="K51" s="131"/>
      <c r="L51" s="131"/>
      <c r="M51" s="131"/>
    </row>
    <row r="52" spans="2:21" ht="11.9" customHeight="1" x14ac:dyDescent="0.25">
      <c r="B52" s="131"/>
      <c r="C52" s="131"/>
      <c r="D52" s="131"/>
      <c r="E52" s="131"/>
      <c r="F52" s="131"/>
      <c r="G52" s="131"/>
      <c r="H52" s="131"/>
      <c r="I52" s="131"/>
      <c r="J52" s="131"/>
      <c r="K52" s="131"/>
      <c r="L52" s="131"/>
      <c r="M52" s="131"/>
    </row>
    <row r="53" spans="2:21" ht="11.9" customHeight="1" x14ac:dyDescent="0.25">
      <c r="B53" s="131"/>
      <c r="C53" s="131"/>
      <c r="D53" s="131"/>
      <c r="E53" s="131"/>
      <c r="F53" s="131"/>
      <c r="G53" s="131"/>
      <c r="H53" s="131"/>
      <c r="I53" s="131"/>
      <c r="J53" s="131"/>
      <c r="K53" s="131"/>
      <c r="L53" s="131"/>
      <c r="M53" s="131"/>
    </row>
    <row r="54" spans="2:21" ht="66" customHeight="1" x14ac:dyDescent="0.25">
      <c r="B54" s="131"/>
      <c r="C54" s="131"/>
      <c r="D54" s="131"/>
      <c r="E54" s="131"/>
      <c r="F54" s="131"/>
      <c r="G54" s="131"/>
      <c r="H54" s="131"/>
      <c r="I54" s="131"/>
      <c r="J54" s="131"/>
      <c r="K54" s="131"/>
      <c r="L54" s="131"/>
      <c r="M54" s="131"/>
    </row>
    <row r="55" spans="2:21" x14ac:dyDescent="0.25">
      <c r="E55" s="2"/>
      <c r="F55" s="2"/>
      <c r="G55" s="2"/>
      <c r="H55" s="2"/>
      <c r="I55" s="2"/>
      <c r="J55" s="2"/>
    </row>
    <row r="56" spans="2:21" x14ac:dyDescent="0.25">
      <c r="E56" s="2"/>
      <c r="F56" s="2"/>
      <c r="G56" s="2"/>
      <c r="H56" s="2"/>
      <c r="I56" s="2"/>
      <c r="J56" s="2"/>
    </row>
    <row r="57" spans="2:21" x14ac:dyDescent="0.25">
      <c r="E57" s="2"/>
      <c r="F57" s="2"/>
      <c r="G57" s="2"/>
      <c r="H57" s="2"/>
      <c r="I57" s="2"/>
      <c r="J57" s="2"/>
    </row>
    <row r="58" spans="2:21" ht="13" hidden="1" x14ac:dyDescent="0.25">
      <c r="B58" s="32" t="s">
        <v>29</v>
      </c>
      <c r="D58" s="61">
        <v>12</v>
      </c>
      <c r="E58" s="61">
        <v>24</v>
      </c>
      <c r="F58" s="61">
        <v>36</v>
      </c>
      <c r="G58" s="61">
        <v>48</v>
      </c>
      <c r="H58" s="61">
        <v>60</v>
      </c>
      <c r="I58" s="61">
        <v>72</v>
      </c>
      <c r="J58" s="61">
        <v>84</v>
      </c>
      <c r="K58" s="61">
        <v>96</v>
      </c>
      <c r="L58" s="61">
        <v>108</v>
      </c>
      <c r="M58" s="61">
        <v>120</v>
      </c>
      <c r="N58"/>
      <c r="O58"/>
      <c r="P58"/>
      <c r="Q58"/>
      <c r="R58"/>
      <c r="S58"/>
      <c r="T58"/>
      <c r="U58"/>
    </row>
    <row r="59" spans="2:21" ht="12.5" hidden="1" x14ac:dyDescent="0.25">
      <c r="B59" s="120" t="s">
        <v>30</v>
      </c>
      <c r="C59" s="120"/>
      <c r="D59" s="34">
        <f t="shared" ref="D59:M59" si="5">+D69*(1+D23)</f>
        <v>6.1081976856273985E-2</v>
      </c>
      <c r="E59" s="34">
        <f t="shared" si="5"/>
        <v>7.6687766085585377E-2</v>
      </c>
      <c r="F59" s="34">
        <f t="shared" si="5"/>
        <v>9.4834746714844764E-2</v>
      </c>
      <c r="G59" s="34">
        <f t="shared" si="5"/>
        <v>0.12451052044048685</v>
      </c>
      <c r="H59" s="34">
        <f t="shared" si="5"/>
        <v>0.16295964314455125</v>
      </c>
      <c r="I59" s="34">
        <f t="shared" si="5"/>
        <v>0.19480170022872564</v>
      </c>
      <c r="J59" s="34">
        <f t="shared" si="5"/>
        <v>0.2420629243324825</v>
      </c>
      <c r="K59" s="34">
        <f t="shared" si="5"/>
        <v>0.29438342309556531</v>
      </c>
      <c r="L59" s="34">
        <f t="shared" si="5"/>
        <v>0.3700432684689352</v>
      </c>
      <c r="M59" s="34">
        <f t="shared" si="5"/>
        <v>0.43655932812747611</v>
      </c>
      <c r="N59"/>
      <c r="O59"/>
      <c r="P59"/>
      <c r="Q59"/>
      <c r="R59"/>
      <c r="S59"/>
      <c r="T59"/>
      <c r="U59"/>
    </row>
    <row r="60" spans="2:21" ht="12.5" hidden="1" x14ac:dyDescent="0.25">
      <c r="B60" s="111" t="s">
        <v>31</v>
      </c>
      <c r="C60" s="111"/>
      <c r="D60" s="35">
        <f t="shared" ref="D60:M60" si="6">+D70*(1+D23)</f>
        <v>4.6287567503004189E-2</v>
      </c>
      <c r="E60" s="35">
        <f t="shared" si="6"/>
        <v>5.5913263217591991E-2</v>
      </c>
      <c r="F60" s="35">
        <f t="shared" si="6"/>
        <v>6.2324534365279287E-2</v>
      </c>
      <c r="G60" s="35">
        <f t="shared" si="6"/>
        <v>7.7719166147853805E-2</v>
      </c>
      <c r="H60" s="35">
        <f t="shared" si="6"/>
        <v>9.8848395223400623E-2</v>
      </c>
      <c r="I60" s="35">
        <f t="shared" si="6"/>
        <v>0.11468746166141153</v>
      </c>
      <c r="J60" s="35">
        <f t="shared" si="6"/>
        <v>0.13855590136638665</v>
      </c>
      <c r="K60" s="35">
        <f t="shared" si="6"/>
        <v>0.16295490298984266</v>
      </c>
      <c r="L60" s="35">
        <f t="shared" si="6"/>
        <v>0.17712859167311068</v>
      </c>
      <c r="M60" s="35">
        <f t="shared" si="6"/>
        <v>0.20664826898676816</v>
      </c>
      <c r="N60"/>
      <c r="O60"/>
      <c r="P60"/>
      <c r="Q60"/>
      <c r="R60"/>
      <c r="S60"/>
      <c r="T60"/>
      <c r="U60"/>
    </row>
    <row r="61" spans="2:21" ht="13" hidden="1" x14ac:dyDescent="0.3">
      <c r="B61" s="112" t="s">
        <v>32</v>
      </c>
      <c r="C61" s="113"/>
      <c r="D61" s="36">
        <f t="shared" ref="D61:M61" si="7">+D71*(1+D23)</f>
        <v>2.6159817192440021E-2</v>
      </c>
      <c r="E61" s="36">
        <f t="shared" si="7"/>
        <v>3.1226672682100793E-2</v>
      </c>
      <c r="F61" s="36">
        <f t="shared" si="7"/>
        <v>3.4125176226354685E-2</v>
      </c>
      <c r="G61" s="36">
        <f t="shared" si="7"/>
        <v>4.672392200504711E-2</v>
      </c>
      <c r="H61" s="36">
        <f t="shared" si="7"/>
        <v>6.2870387966505764E-2</v>
      </c>
      <c r="I61" s="36">
        <f t="shared" si="7"/>
        <v>7.1584983304331468E-2</v>
      </c>
      <c r="J61" s="36">
        <f t="shared" si="7"/>
        <v>8.6426086391404172E-2</v>
      </c>
      <c r="K61" s="36">
        <f t="shared" si="7"/>
        <v>0.10151871731714064</v>
      </c>
      <c r="L61" s="36">
        <f t="shared" si="7"/>
        <v>0.11158120797640035</v>
      </c>
      <c r="M61" s="36">
        <f t="shared" si="7"/>
        <v>0.13107515272655612</v>
      </c>
      <c r="N61"/>
      <c r="O61"/>
      <c r="P61"/>
      <c r="Q61"/>
      <c r="R61"/>
      <c r="S61"/>
      <c r="T61"/>
      <c r="U61"/>
    </row>
    <row r="62" spans="2:21" ht="13" hidden="1" x14ac:dyDescent="0.3">
      <c r="B62" s="114" t="s">
        <v>33</v>
      </c>
      <c r="C62" s="115"/>
      <c r="D62" s="37">
        <f t="shared" ref="D62:M62" si="8">+D72*(1+D23)</f>
        <v>4.0407210094617542E-2</v>
      </c>
      <c r="E62" s="37">
        <f t="shared" si="8"/>
        <v>5.1066884954898063E-2</v>
      </c>
      <c r="F62" s="37">
        <f t="shared" si="8"/>
        <v>6.4969302234651125E-2</v>
      </c>
      <c r="G62" s="37">
        <f t="shared" si="8"/>
        <v>9.0903672099201471E-2</v>
      </c>
      <c r="H62" s="37">
        <f t="shared" si="8"/>
        <v>0.12288631928890362</v>
      </c>
      <c r="I62" s="37">
        <f t="shared" si="8"/>
        <v>0.14563535853337362</v>
      </c>
      <c r="J62" s="37">
        <f t="shared" si="8"/>
        <v>0.1806090879640552</v>
      </c>
      <c r="K62" s="37">
        <f t="shared" si="8"/>
        <v>0.21920315432584614</v>
      </c>
      <c r="L62" s="37">
        <f t="shared" si="8"/>
        <v>0.28280605634377914</v>
      </c>
      <c r="M62" s="37">
        <f t="shared" si="8"/>
        <v>0.33170092892309405</v>
      </c>
      <c r="N62"/>
      <c r="O62"/>
      <c r="P62"/>
      <c r="Q62"/>
      <c r="R62"/>
      <c r="S62"/>
      <c r="T62"/>
      <c r="U62"/>
    </row>
    <row r="63" spans="2:21" ht="13" hidden="1" x14ac:dyDescent="0.3">
      <c r="B63" s="116" t="s">
        <v>34</v>
      </c>
      <c r="C63" s="117"/>
      <c r="D63" s="38">
        <f t="shared" ref="D63:M63" si="9">+D73*(1+D23)</f>
        <v>1.3552040718647757E-2</v>
      </c>
      <c r="E63" s="38">
        <f t="shared" si="9"/>
        <v>1.8689747317114886E-2</v>
      </c>
      <c r="F63" s="38">
        <f t="shared" si="9"/>
        <v>2.8888147109699159E-2</v>
      </c>
      <c r="G63" s="38">
        <f t="shared" si="9"/>
        <v>4.0390047558794016E-2</v>
      </c>
      <c r="H63" s="38">
        <f t="shared" si="9"/>
        <v>5.3200299480822826E-2</v>
      </c>
      <c r="I63" s="38">
        <f t="shared" si="9"/>
        <v>6.4538795891425041E-2</v>
      </c>
      <c r="J63" s="38">
        <f t="shared" si="9"/>
        <v>7.9766786040767368E-2</v>
      </c>
      <c r="K63" s="38">
        <f t="shared" si="9"/>
        <v>9.678662187835449E-2</v>
      </c>
      <c r="L63" s="38">
        <f t="shared" si="9"/>
        <v>0.13765320313552293</v>
      </c>
      <c r="M63" s="38">
        <f t="shared" si="9"/>
        <v>0.15523202740584649</v>
      </c>
      <c r="N63"/>
      <c r="O63"/>
      <c r="P63"/>
      <c r="Q63"/>
      <c r="R63"/>
      <c r="S63"/>
      <c r="T63"/>
      <c r="U63"/>
    </row>
    <row r="64" spans="2:21" ht="13" hidden="1" x14ac:dyDescent="0.3">
      <c r="B64" s="118" t="s">
        <v>35</v>
      </c>
      <c r="C64" s="119"/>
      <c r="D64" s="39">
        <f t="shared" ref="D64:M64" si="10">+D74*(1+D23)</f>
        <v>5.3670288483380034E-2</v>
      </c>
      <c r="E64" s="39">
        <f t="shared" si="10"/>
        <v>6.438755320323851E-2</v>
      </c>
      <c r="F64" s="39">
        <f t="shared" si="10"/>
        <v>7.0566956419593568E-2</v>
      </c>
      <c r="G64" s="39">
        <f t="shared" si="10"/>
        <v>9.7845864743919389E-2</v>
      </c>
      <c r="H64" s="39">
        <f t="shared" si="10"/>
        <v>0.13383531993281683</v>
      </c>
      <c r="I64" s="39">
        <f t="shared" si="10"/>
        <v>0.15375851983139413</v>
      </c>
      <c r="J64" s="39">
        <f t="shared" si="10"/>
        <v>0.18852665154522258</v>
      </c>
      <c r="K64" s="39">
        <f t="shared" si="10"/>
        <v>0.22501239331627043</v>
      </c>
      <c r="L64" s="39">
        <f t="shared" si="10"/>
        <v>0.24999744953655004</v>
      </c>
      <c r="M64" s="39">
        <f t="shared" si="10"/>
        <v>0.29997554925584691</v>
      </c>
      <c r="N64"/>
      <c r="O64"/>
      <c r="P64"/>
      <c r="Q64"/>
      <c r="R64"/>
      <c r="S64"/>
      <c r="T64"/>
      <c r="U64"/>
    </row>
    <row r="65" spans="2:21" ht="13" hidden="1" x14ac:dyDescent="0.3">
      <c r="B65" s="109" t="s">
        <v>36</v>
      </c>
      <c r="C65" s="110"/>
      <c r="D65" s="91"/>
      <c r="G65" s="33"/>
      <c r="H65" s="33"/>
      <c r="I65" s="33"/>
      <c r="J65" s="33"/>
      <c r="K65" s="33"/>
      <c r="L65" s="33"/>
      <c r="M65" s="33"/>
      <c r="N65"/>
      <c r="O65"/>
      <c r="P65"/>
      <c r="Q65"/>
      <c r="R65"/>
      <c r="S65"/>
      <c r="T65"/>
      <c r="U65"/>
    </row>
    <row r="66" spans="2:21" ht="12.5" hidden="1" x14ac:dyDescent="0.25">
      <c r="G66" s="40"/>
      <c r="H66" s="40"/>
      <c r="I66" s="40"/>
      <c r="J66" s="40"/>
      <c r="K66" s="40"/>
      <c r="L66" s="40"/>
      <c r="M66" s="40"/>
      <c r="N66"/>
      <c r="O66"/>
      <c r="P66"/>
      <c r="Q66"/>
      <c r="R66"/>
      <c r="S66"/>
      <c r="T66"/>
      <c r="U66"/>
    </row>
    <row r="67" spans="2:21" ht="12.5" hidden="1" x14ac:dyDescent="0.25">
      <c r="G67" s="40"/>
      <c r="H67" s="40"/>
      <c r="I67" s="40"/>
      <c r="J67" s="40"/>
      <c r="K67" s="40"/>
      <c r="L67" s="40"/>
      <c r="M67" s="40"/>
      <c r="N67"/>
      <c r="O67"/>
      <c r="P67"/>
      <c r="Q67"/>
      <c r="R67"/>
      <c r="S67"/>
      <c r="T67"/>
      <c r="U67"/>
    </row>
    <row r="68" spans="2:21" ht="12.5" hidden="1" x14ac:dyDescent="0.25">
      <c r="B68" s="32" t="s">
        <v>37</v>
      </c>
      <c r="G68" s="40"/>
      <c r="H68" s="40"/>
      <c r="I68" s="40"/>
      <c r="J68" s="40"/>
      <c r="K68" s="40"/>
      <c r="L68" s="40"/>
      <c r="M68" s="40"/>
      <c r="N68"/>
      <c r="O68"/>
      <c r="P68"/>
      <c r="Q68"/>
      <c r="R68"/>
      <c r="S68"/>
      <c r="T68"/>
      <c r="U68"/>
    </row>
    <row r="69" spans="2:21" ht="12.5" hidden="1" x14ac:dyDescent="0.25">
      <c r="B69" s="120" t="s">
        <v>30</v>
      </c>
      <c r="C69" s="120"/>
      <c r="D69" s="34">
        <f t="shared" ref="D69:D73" si="11">(1*D79)/(1-D79)</f>
        <v>5.8760920496656065E-2</v>
      </c>
      <c r="E69" s="34">
        <f t="shared" ref="E69:M74" si="12">(1*E79)/(1-E79)</f>
        <v>7.3773704748037877E-2</v>
      </c>
      <c r="F69" s="34">
        <f t="shared" si="12"/>
        <v>9.1231117570798229E-2</v>
      </c>
      <c r="G69" s="34">
        <f t="shared" si="12"/>
        <v>0.11977924044298879</v>
      </c>
      <c r="H69" s="34">
        <f t="shared" si="12"/>
        <v>0.15676733347239175</v>
      </c>
      <c r="I69" s="34">
        <f t="shared" si="12"/>
        <v>0.18739942301945708</v>
      </c>
      <c r="J69" s="34">
        <f t="shared" si="12"/>
        <v>0.23286476607261422</v>
      </c>
      <c r="K69" s="34">
        <f t="shared" si="12"/>
        <v>0.28319713621507003</v>
      </c>
      <c r="L69" s="34">
        <f t="shared" si="12"/>
        <v>0.35598198024909589</v>
      </c>
      <c r="M69" s="34">
        <f t="shared" si="12"/>
        <v>0.41997049362912559</v>
      </c>
      <c r="N69"/>
      <c r="O69"/>
      <c r="P69"/>
      <c r="Q69"/>
      <c r="R69"/>
      <c r="S69"/>
      <c r="T69"/>
      <c r="U69"/>
    </row>
    <row r="70" spans="2:21" ht="12.5" hidden="1" x14ac:dyDescent="0.25">
      <c r="B70" s="111" t="s">
        <v>31</v>
      </c>
      <c r="C70" s="111"/>
      <c r="D70" s="35">
        <f t="shared" si="11"/>
        <v>4.4528684466574493E-2</v>
      </c>
      <c r="E70" s="35">
        <f t="shared" si="12"/>
        <v>5.3788613003936496E-2</v>
      </c>
      <c r="F70" s="35">
        <f t="shared" si="12"/>
        <v>5.9956262015660684E-2</v>
      </c>
      <c r="G70" s="35">
        <f t="shared" si="12"/>
        <v>7.4765912600147949E-2</v>
      </c>
      <c r="H70" s="35">
        <f t="shared" si="12"/>
        <v>9.5092251297162686E-2</v>
      </c>
      <c r="I70" s="35">
        <f t="shared" si="12"/>
        <v>0.11032944844772632</v>
      </c>
      <c r="J70" s="35">
        <f t="shared" si="12"/>
        <v>0.13329091040537436</v>
      </c>
      <c r="K70" s="35">
        <f t="shared" si="12"/>
        <v>0.15676277343900208</v>
      </c>
      <c r="L70" s="35">
        <f t="shared" si="12"/>
        <v>0.17039787558740804</v>
      </c>
      <c r="M70" s="35">
        <f t="shared" si="12"/>
        <v>0.19879583356110453</v>
      </c>
      <c r="N70"/>
      <c r="O70"/>
      <c r="P70"/>
      <c r="Q70"/>
      <c r="R70"/>
      <c r="S70"/>
      <c r="T70"/>
      <c r="U70"/>
    </row>
    <row r="71" spans="2:21" ht="13" hidden="1" x14ac:dyDescent="0.3">
      <c r="B71" s="112" t="s">
        <v>32</v>
      </c>
      <c r="C71" s="113"/>
      <c r="D71" s="36">
        <f t="shared" si="11"/>
        <v>2.5165769304896602E-2</v>
      </c>
      <c r="E71" s="36">
        <f t="shared" si="12"/>
        <v>3.0040089160270119E-2</v>
      </c>
      <c r="F71" s="36">
        <f>(1*F81)/(1-F81)</f>
        <v>3.2828452358205563E-2</v>
      </c>
      <c r="G71" s="36">
        <f t="shared" si="12"/>
        <v>4.494845791731323E-2</v>
      </c>
      <c r="H71" s="36">
        <f>(1*H81)/(1-H81)</f>
        <v>6.048137370515224E-2</v>
      </c>
      <c r="I71" s="36">
        <f t="shared" si="12"/>
        <v>6.8864822803589673E-2</v>
      </c>
      <c r="J71" s="36">
        <f t="shared" si="12"/>
        <v>8.3141978250509063E-2</v>
      </c>
      <c r="K71" s="36">
        <f t="shared" si="12"/>
        <v>9.7661103720193015E-2</v>
      </c>
      <c r="L71" s="36">
        <f t="shared" si="12"/>
        <v>0.10734122941452655</v>
      </c>
      <c r="M71" s="36">
        <f>(1*M81)/(1-M81)</f>
        <v>0.12609442301737001</v>
      </c>
      <c r="N71"/>
      <c r="O71"/>
      <c r="P71"/>
      <c r="Q71"/>
      <c r="R71"/>
      <c r="S71"/>
      <c r="T71"/>
      <c r="U71"/>
    </row>
    <row r="72" spans="2:21" ht="13" hidden="1" x14ac:dyDescent="0.3">
      <c r="B72" s="114" t="s">
        <v>33</v>
      </c>
      <c r="C72" s="115"/>
      <c r="D72" s="37">
        <f t="shared" si="11"/>
        <v>3.8871774982797057E-2</v>
      </c>
      <c r="E72" s="37">
        <f t="shared" si="12"/>
        <v>4.9126392453004389E-2</v>
      </c>
      <c r="F72" s="37">
        <f t="shared" si="12"/>
        <v>6.2500531250265626E-2</v>
      </c>
      <c r="G72" s="37">
        <f t="shared" si="12"/>
        <v>8.7449420008851822E-2</v>
      </c>
      <c r="H72" s="37">
        <f t="shared" si="12"/>
        <v>0.11821675737268264</v>
      </c>
      <c r="I72" s="37">
        <f t="shared" si="12"/>
        <v>0.14010135501046042</v>
      </c>
      <c r="J72" s="37">
        <f t="shared" si="12"/>
        <v>0.17374611636753745</v>
      </c>
      <c r="K72" s="37">
        <f t="shared" si="12"/>
        <v>0.2108736453351093</v>
      </c>
      <c r="L72" s="37">
        <f t="shared" si="12"/>
        <v>0.27205969826241377</v>
      </c>
      <c r="M72" s="37">
        <f t="shared" si="12"/>
        <v>0.31909661272062917</v>
      </c>
      <c r="N72"/>
      <c r="O72"/>
      <c r="P72"/>
      <c r="Q72"/>
      <c r="R72"/>
      <c r="S72"/>
      <c r="T72"/>
      <c r="U72"/>
    </row>
    <row r="73" spans="2:21" ht="13" hidden="1" x14ac:dyDescent="0.3">
      <c r="B73" s="116" t="s">
        <v>34</v>
      </c>
      <c r="C73" s="117"/>
      <c r="D73" s="38">
        <f t="shared" si="11"/>
        <v>1.3037076208415349E-2</v>
      </c>
      <c r="E73" s="38">
        <f>(1*E83)/(1-E83)</f>
        <v>1.7979554898619417E-2</v>
      </c>
      <c r="F73" s="38">
        <f t="shared" si="12"/>
        <v>2.7790425309955898E-2</v>
      </c>
      <c r="G73" s="38">
        <f t="shared" si="12"/>
        <v>3.8855264606824445E-2</v>
      </c>
      <c r="H73" s="38">
        <f t="shared" si="12"/>
        <v>5.1178739279290834E-2</v>
      </c>
      <c r="I73" s="38">
        <f t="shared" si="12"/>
        <v>6.2086383733934616E-2</v>
      </c>
      <c r="J73" s="38">
        <f t="shared" si="12"/>
        <v>7.6735724906943109E-2</v>
      </c>
      <c r="K73" s="38">
        <f t="shared" si="12"/>
        <v>9.3108823355800369E-2</v>
      </c>
      <c r="L73" s="38">
        <f t="shared" si="12"/>
        <v>0.1324225138388869</v>
      </c>
      <c r="M73" s="38">
        <f t="shared" si="12"/>
        <v>0.149333359697784</v>
      </c>
      <c r="N73"/>
      <c r="O73"/>
      <c r="P73"/>
      <c r="Q73"/>
      <c r="R73"/>
      <c r="S73"/>
      <c r="T73"/>
      <c r="U73"/>
    </row>
    <row r="74" spans="2:21" ht="13" hidden="1" x14ac:dyDescent="0.3">
      <c r="B74" s="118" t="s">
        <v>35</v>
      </c>
      <c r="C74" s="119"/>
      <c r="D74" s="39">
        <f>(1*D84)/(1-D84)</f>
        <v>5.163086915188074E-2</v>
      </c>
      <c r="E74" s="39">
        <f>(1*E84)/(1-E84)</f>
        <v>6.1940888122403566E-2</v>
      </c>
      <c r="F74" s="39">
        <f t="shared" si="12"/>
        <v>6.7885479961128967E-2</v>
      </c>
      <c r="G74" s="39">
        <f t="shared" si="12"/>
        <v>9.4127816011466456E-2</v>
      </c>
      <c r="H74" s="39">
        <f t="shared" si="12"/>
        <v>0.12874970652507631</v>
      </c>
      <c r="I74" s="39">
        <f t="shared" si="12"/>
        <v>0.14791584399364513</v>
      </c>
      <c r="J74" s="39">
        <f t="shared" si="12"/>
        <v>0.18136282014932426</v>
      </c>
      <c r="K74" s="39">
        <f t="shared" si="12"/>
        <v>0.21646213883239096</v>
      </c>
      <c r="L74" s="39">
        <f t="shared" si="12"/>
        <v>0.24049778695194807</v>
      </c>
      <c r="M74" s="39">
        <f>(1*M84)/(1-M84)</f>
        <v>0.28857676696089168</v>
      </c>
      <c r="N74"/>
      <c r="O74"/>
      <c r="P74"/>
      <c r="Q74"/>
      <c r="R74"/>
      <c r="S74"/>
      <c r="T74"/>
      <c r="U74"/>
    </row>
    <row r="75" spans="2:21" ht="13" hidden="1" x14ac:dyDescent="0.3">
      <c r="B75" s="109" t="s">
        <v>36</v>
      </c>
      <c r="C75" s="110"/>
      <c r="G75" s="40"/>
      <c r="H75" s="40"/>
      <c r="I75" s="40"/>
      <c r="J75" s="40"/>
      <c r="K75" s="40"/>
      <c r="L75" s="40"/>
      <c r="M75" s="40"/>
      <c r="N75"/>
      <c r="O75"/>
      <c r="P75"/>
      <c r="Q75"/>
      <c r="R75"/>
      <c r="S75"/>
      <c r="T75"/>
      <c r="U75"/>
    </row>
    <row r="76" spans="2:21" ht="12.5" hidden="1" x14ac:dyDescent="0.25">
      <c r="G76" s="40"/>
      <c r="H76" s="40"/>
      <c r="I76" s="40"/>
      <c r="J76" s="40"/>
      <c r="K76" s="40"/>
      <c r="L76" s="40"/>
      <c r="M76" s="40"/>
      <c r="N76"/>
      <c r="O76"/>
      <c r="P76"/>
      <c r="Q76"/>
      <c r="R76"/>
      <c r="S76"/>
      <c r="T76"/>
      <c r="U76"/>
    </row>
    <row r="77" spans="2:21" ht="12.5" hidden="1" x14ac:dyDescent="0.25">
      <c r="G77" s="42"/>
      <c r="H77" s="42"/>
      <c r="I77" s="42"/>
      <c r="J77" s="42"/>
      <c r="K77" s="42"/>
      <c r="L77" s="42"/>
      <c r="M77" s="42"/>
      <c r="N77"/>
      <c r="O77"/>
      <c r="P77"/>
      <c r="Q77"/>
      <c r="R77"/>
      <c r="S77"/>
      <c r="T77"/>
      <c r="U77"/>
    </row>
    <row r="78" spans="2:21" ht="12.5" hidden="1" x14ac:dyDescent="0.25">
      <c r="B78" s="32" t="s">
        <v>38</v>
      </c>
      <c r="C78" s="32"/>
      <c r="G78" s="42"/>
      <c r="H78" s="42"/>
      <c r="I78" s="42"/>
      <c r="J78" s="42"/>
      <c r="K78" s="42"/>
      <c r="L78" s="42"/>
      <c r="M78" s="42"/>
      <c r="N78"/>
      <c r="O78"/>
      <c r="P78"/>
      <c r="Q78"/>
      <c r="R78"/>
      <c r="S78"/>
      <c r="T78"/>
      <c r="U78"/>
    </row>
    <row r="79" spans="2:21" ht="12.5" hidden="1" x14ac:dyDescent="0.25">
      <c r="B79" s="120" t="s">
        <v>39</v>
      </c>
      <c r="C79" s="120"/>
      <c r="D79" s="34">
        <f t="shared" ref="D79" si="13">+D89+D92+D90</f>
        <v>5.5499706646795953E-2</v>
      </c>
      <c r="E79" s="34">
        <f t="shared" ref="E79:M79" si="14">+E89+E92+E90</f>
        <v>6.8705076704545454E-2</v>
      </c>
      <c r="F79" s="34">
        <f t="shared" si="14"/>
        <v>8.3603845328282828E-2</v>
      </c>
      <c r="G79" s="34">
        <f t="shared" si="14"/>
        <v>0.10696683428030304</v>
      </c>
      <c r="H79" s="34">
        <f t="shared" si="14"/>
        <v>0.13552192297979798</v>
      </c>
      <c r="I79" s="34">
        <f t="shared" si="14"/>
        <v>0.15782340751262627</v>
      </c>
      <c r="J79" s="34">
        <f t="shared" si="14"/>
        <v>0.1888810293560606</v>
      </c>
      <c r="K79" s="34">
        <f t="shared" si="14"/>
        <v>0.22069651515151514</v>
      </c>
      <c r="L79" s="34">
        <f t="shared" si="14"/>
        <v>0.26252707295100003</v>
      </c>
      <c r="M79" s="34">
        <f t="shared" si="14"/>
        <v>0.29576001438999999</v>
      </c>
      <c r="N79"/>
      <c r="O79"/>
      <c r="P79"/>
      <c r="Q79"/>
      <c r="R79"/>
      <c r="S79"/>
      <c r="T79"/>
      <c r="U79"/>
    </row>
    <row r="80" spans="2:21" ht="12.5" hidden="1" x14ac:dyDescent="0.25">
      <c r="B80" s="111" t="s">
        <v>40</v>
      </c>
      <c r="C80" s="111"/>
      <c r="D80" s="35">
        <f>+D89+D92</f>
        <v>4.2630408459595953E-2</v>
      </c>
      <c r="E80" s="35">
        <f t="shared" ref="E80:L80" si="15">+E89+E92</f>
        <v>5.1043076704545456E-2</v>
      </c>
      <c r="F80" s="35">
        <f t="shared" si="15"/>
        <v>5.6564845328282834E-2</v>
      </c>
      <c r="G80" s="35">
        <f t="shared" si="15"/>
        <v>6.9564834280303037E-2</v>
      </c>
      <c r="H80" s="35">
        <f t="shared" si="15"/>
        <v>8.6834922979797974E-2</v>
      </c>
      <c r="I80" s="35">
        <f t="shared" si="15"/>
        <v>9.9366407512626265E-2</v>
      </c>
      <c r="J80" s="35">
        <f t="shared" si="15"/>
        <v>0.11761402935606061</v>
      </c>
      <c r="K80" s="35">
        <f t="shared" si="15"/>
        <v>0.13551851515151514</v>
      </c>
      <c r="L80" s="35">
        <f t="shared" si="15"/>
        <v>0.14558969999999999</v>
      </c>
      <c r="M80" s="35">
        <f>+M89+M92</f>
        <v>0.16582959999999999</v>
      </c>
      <c r="N80"/>
      <c r="O80"/>
      <c r="P80"/>
      <c r="Q80"/>
      <c r="R80"/>
      <c r="S80"/>
      <c r="T80"/>
      <c r="U80"/>
    </row>
    <row r="81" spans="2:21" ht="13" hidden="1" x14ac:dyDescent="0.3">
      <c r="B81" s="112" t="s">
        <v>32</v>
      </c>
      <c r="C81" s="113"/>
      <c r="D81" s="36">
        <f>+D89</f>
        <v>2.4548E-2</v>
      </c>
      <c r="E81" s="36">
        <f t="shared" ref="E81:L81" si="16">+E89</f>
        <v>2.9164000000000002E-2</v>
      </c>
      <c r="F81" s="36">
        <f t="shared" si="16"/>
        <v>3.1785000000000001E-2</v>
      </c>
      <c r="G81" s="36">
        <f t="shared" si="16"/>
        <v>4.3014999999999998E-2</v>
      </c>
      <c r="H81" s="36">
        <f t="shared" si="16"/>
        <v>5.7031999999999999E-2</v>
      </c>
      <c r="I81" s="36">
        <f t="shared" si="16"/>
        <v>6.4427999999999999E-2</v>
      </c>
      <c r="J81" s="36">
        <f t="shared" si="16"/>
        <v>7.6759999999999995E-2</v>
      </c>
      <c r="K81" s="36">
        <f t="shared" si="16"/>
        <v>8.8971999999999996E-2</v>
      </c>
      <c r="L81" s="36">
        <f t="shared" si="16"/>
        <v>9.6935999999999994E-2</v>
      </c>
      <c r="M81" s="36">
        <f>+M89</f>
        <v>0.11197500000000001</v>
      </c>
      <c r="N81"/>
      <c r="O81"/>
      <c r="P81"/>
      <c r="Q81"/>
      <c r="R81"/>
      <c r="S81"/>
      <c r="T81"/>
      <c r="U81"/>
    </row>
    <row r="82" spans="2:21" ht="13" hidden="1" x14ac:dyDescent="0.3">
      <c r="B82" s="114" t="s">
        <v>33</v>
      </c>
      <c r="C82" s="115"/>
      <c r="D82" s="37">
        <f>+D89+D90</f>
        <v>3.74172981872E-2</v>
      </c>
      <c r="E82" s="37">
        <f t="shared" ref="E82:L82" si="17">+E89+E90</f>
        <v>4.6826000000000007E-2</v>
      </c>
      <c r="F82" s="37">
        <f t="shared" si="17"/>
        <v>5.8824000000000001E-2</v>
      </c>
      <c r="G82" s="37">
        <f t="shared" si="17"/>
        <v>8.0416999999999988E-2</v>
      </c>
      <c r="H82" s="37">
        <f t="shared" si="17"/>
        <v>0.10571900000000001</v>
      </c>
      <c r="I82" s="37">
        <f t="shared" si="17"/>
        <v>0.12288499999999999</v>
      </c>
      <c r="J82" s="37">
        <f t="shared" si="17"/>
        <v>0.14802699999999999</v>
      </c>
      <c r="K82" s="37">
        <f t="shared" si="17"/>
        <v>0.17415</v>
      </c>
      <c r="L82" s="37">
        <f t="shared" si="17"/>
        <v>0.21387337295100001</v>
      </c>
      <c r="M82" s="37">
        <f>+M89+M90</f>
        <v>0.24190541439000002</v>
      </c>
      <c r="N82"/>
      <c r="O82"/>
      <c r="P82"/>
      <c r="Q82"/>
      <c r="R82"/>
      <c r="S82"/>
      <c r="T82"/>
      <c r="U82"/>
    </row>
    <row r="83" spans="2:21" ht="13" hidden="1" x14ac:dyDescent="0.3">
      <c r="B83" s="116" t="s">
        <v>34</v>
      </c>
      <c r="C83" s="117"/>
      <c r="D83" s="38">
        <f>+D90</f>
        <v>1.2869298187200002E-2</v>
      </c>
      <c r="E83" s="38">
        <f t="shared" ref="E83:L83" si="18">+E90</f>
        <v>1.7662000000000001E-2</v>
      </c>
      <c r="F83" s="38">
        <f t="shared" si="18"/>
        <v>2.7039000000000001E-2</v>
      </c>
      <c r="G83" s="38">
        <f t="shared" si="18"/>
        <v>3.7401999999999998E-2</v>
      </c>
      <c r="H83" s="38">
        <f t="shared" si="18"/>
        <v>4.8687000000000001E-2</v>
      </c>
      <c r="I83" s="38">
        <f t="shared" si="18"/>
        <v>5.8457000000000002E-2</v>
      </c>
      <c r="J83" s="38">
        <f t="shared" si="18"/>
        <v>7.1266999999999997E-2</v>
      </c>
      <c r="K83" s="38">
        <f t="shared" si="18"/>
        <v>8.5178000000000004E-2</v>
      </c>
      <c r="L83" s="38">
        <f t="shared" si="18"/>
        <v>0.11693737295100003</v>
      </c>
      <c r="M83" s="38">
        <f>+M90</f>
        <v>0.12993041439</v>
      </c>
      <c r="N83"/>
      <c r="O83"/>
      <c r="P83"/>
      <c r="Q83"/>
      <c r="R83"/>
      <c r="S83"/>
      <c r="T83"/>
      <c r="U83"/>
    </row>
    <row r="84" spans="2:21" ht="13" hidden="1" x14ac:dyDescent="0.3">
      <c r="B84" s="118" t="s">
        <v>35</v>
      </c>
      <c r="C84" s="119"/>
      <c r="D84" s="39">
        <f>+D89+D89</f>
        <v>4.9096000000000001E-2</v>
      </c>
      <c r="E84" s="39">
        <f>+E89+E89</f>
        <v>5.8328000000000005E-2</v>
      </c>
      <c r="F84" s="39">
        <f t="shared" ref="F84:K84" si="19">+F89+F89</f>
        <v>6.3570000000000002E-2</v>
      </c>
      <c r="G84" s="39">
        <f t="shared" si="19"/>
        <v>8.6029999999999995E-2</v>
      </c>
      <c r="H84" s="39">
        <f t="shared" si="19"/>
        <v>0.114064</v>
      </c>
      <c r="I84" s="39">
        <f t="shared" si="19"/>
        <v>0.128856</v>
      </c>
      <c r="J84" s="39">
        <f t="shared" si="19"/>
        <v>0.15351999999999999</v>
      </c>
      <c r="K84" s="39">
        <f t="shared" si="19"/>
        <v>0.17794399999999999</v>
      </c>
      <c r="L84" s="39">
        <f>+L89+L89</f>
        <v>0.19387199999999999</v>
      </c>
      <c r="M84" s="39">
        <f>+M89+M89</f>
        <v>0.22395000000000001</v>
      </c>
      <c r="N84"/>
      <c r="O84"/>
      <c r="P84"/>
      <c r="Q84"/>
      <c r="R84"/>
      <c r="S84"/>
      <c r="T84"/>
      <c r="U84"/>
    </row>
    <row r="85" spans="2:21" ht="13" hidden="1" x14ac:dyDescent="0.3">
      <c r="B85" s="109" t="s">
        <v>36</v>
      </c>
      <c r="C85" s="110"/>
      <c r="G85" s="42"/>
      <c r="H85" s="42"/>
      <c r="I85" s="42"/>
      <c r="J85" s="42"/>
      <c r="K85" s="42"/>
      <c r="L85" s="42"/>
      <c r="M85" s="42"/>
      <c r="N85"/>
      <c r="O85"/>
      <c r="P85"/>
      <c r="Q85"/>
      <c r="R85"/>
      <c r="S85"/>
      <c r="T85"/>
      <c r="U85"/>
    </row>
    <row r="86" spans="2:21" ht="12.5" hidden="1" x14ac:dyDescent="0.25">
      <c r="G86" s="42"/>
      <c r="H86" s="42"/>
      <c r="I86" s="42"/>
      <c r="J86" s="42"/>
      <c r="K86" s="42"/>
      <c r="L86" s="42"/>
      <c r="M86" s="42"/>
      <c r="N86"/>
      <c r="O86"/>
      <c r="P86"/>
      <c r="Q86"/>
      <c r="R86"/>
      <c r="S86"/>
      <c r="T86"/>
      <c r="U86"/>
    </row>
    <row r="87" spans="2:21" ht="12.5" hidden="1" x14ac:dyDescent="0.25">
      <c r="D87"/>
      <c r="N87"/>
      <c r="O87"/>
      <c r="P87"/>
      <c r="Q87"/>
      <c r="R87"/>
      <c r="S87"/>
      <c r="T87"/>
      <c r="U87"/>
    </row>
    <row r="88" spans="2:21" ht="12.5" hidden="1" x14ac:dyDescent="0.25">
      <c r="D88" s="41" t="s">
        <v>41</v>
      </c>
      <c r="E88" s="41" t="s">
        <v>42</v>
      </c>
      <c r="F88" s="41" t="s">
        <v>43</v>
      </c>
      <c r="G88" s="41" t="s">
        <v>44</v>
      </c>
      <c r="H88" s="41" t="s">
        <v>45</v>
      </c>
      <c r="I88" s="41" t="s">
        <v>46</v>
      </c>
      <c r="J88" s="41" t="s">
        <v>47</v>
      </c>
      <c r="K88" s="44" t="s">
        <v>48</v>
      </c>
      <c r="L88" s="44" t="s">
        <v>49</v>
      </c>
      <c r="M88" s="44" t="s">
        <v>50</v>
      </c>
      <c r="N88"/>
      <c r="O88"/>
      <c r="P88"/>
      <c r="Q88"/>
      <c r="R88"/>
      <c r="S88"/>
      <c r="T88"/>
      <c r="U88"/>
    </row>
    <row r="89" spans="2:21" ht="13" hidden="1" x14ac:dyDescent="0.3">
      <c r="B89" s="45" t="s">
        <v>51</v>
      </c>
      <c r="D89" s="97">
        <v>2.4548E-2</v>
      </c>
      <c r="E89" s="46">
        <v>2.9164000000000002E-2</v>
      </c>
      <c r="F89" s="47">
        <v>3.1785000000000001E-2</v>
      </c>
      <c r="G89" s="47">
        <v>4.3014999999999998E-2</v>
      </c>
      <c r="H89" s="47">
        <v>5.7031999999999999E-2</v>
      </c>
      <c r="I89" s="47">
        <v>6.4427999999999999E-2</v>
      </c>
      <c r="J89" s="47">
        <v>7.6759999999999995E-2</v>
      </c>
      <c r="K89" s="47">
        <v>8.8971999999999996E-2</v>
      </c>
      <c r="L89" s="46">
        <v>9.6935999999999994E-2</v>
      </c>
      <c r="M89" s="46">
        <v>0.11197500000000001</v>
      </c>
      <c r="N89"/>
      <c r="O89"/>
      <c r="P89"/>
      <c r="Q89"/>
      <c r="R89"/>
      <c r="S89"/>
      <c r="T89"/>
      <c r="U89"/>
    </row>
    <row r="90" spans="2:21" ht="13" hidden="1" x14ac:dyDescent="0.3">
      <c r="B90" s="45" t="s">
        <v>52</v>
      </c>
      <c r="D90" s="98">
        <v>1.2869298187200002E-2</v>
      </c>
      <c r="E90" s="48">
        <v>1.7662000000000001E-2</v>
      </c>
      <c r="F90" s="48">
        <v>2.7039000000000001E-2</v>
      </c>
      <c r="G90" s="48">
        <v>3.7401999999999998E-2</v>
      </c>
      <c r="H90" s="48">
        <v>4.8687000000000001E-2</v>
      </c>
      <c r="I90" s="48">
        <v>5.8457000000000002E-2</v>
      </c>
      <c r="J90" s="48">
        <v>7.1266999999999997E-2</v>
      </c>
      <c r="K90" s="49">
        <v>8.5178000000000004E-2</v>
      </c>
      <c r="L90" s="49">
        <v>0.11693737295100003</v>
      </c>
      <c r="M90" s="49">
        <v>0.12993041439</v>
      </c>
      <c r="N90"/>
      <c r="O90"/>
      <c r="P90"/>
      <c r="Q90"/>
      <c r="R90"/>
      <c r="S90"/>
      <c r="T90"/>
      <c r="U90"/>
    </row>
    <row r="91" spans="2:21" ht="13" hidden="1" x14ac:dyDescent="0.3">
      <c r="B91" s="45" t="s">
        <v>53</v>
      </c>
      <c r="C91" s="1" t="s">
        <v>54</v>
      </c>
      <c r="D91" s="99">
        <v>1.2869298187200002E-2</v>
      </c>
      <c r="E91" s="50">
        <v>1.2869298187200002E-2</v>
      </c>
      <c r="F91" s="50">
        <v>1.2869298187200002E-2</v>
      </c>
      <c r="G91" s="51">
        <v>2.5738474507200005E-2</v>
      </c>
      <c r="H91" s="51">
        <v>3.8607894561600013E-2</v>
      </c>
      <c r="I91" s="51">
        <v>5.1477314616000011E-2</v>
      </c>
      <c r="J91" s="51">
        <v>6.4346490936000006E-2</v>
      </c>
      <c r="K91" s="51">
        <v>7.4245951080000011E-2</v>
      </c>
      <c r="L91" s="51">
        <v>8.6620276260000018E-2</v>
      </c>
      <c r="M91" s="50">
        <v>0.10394440182</v>
      </c>
      <c r="N91"/>
      <c r="O91"/>
      <c r="P91"/>
      <c r="Q91"/>
      <c r="R91"/>
      <c r="S91"/>
      <c r="T91"/>
      <c r="U91"/>
    </row>
    <row r="92" spans="2:21" ht="13" hidden="1" x14ac:dyDescent="0.3">
      <c r="B92" s="45" t="s">
        <v>55</v>
      </c>
      <c r="D92" s="100">
        <v>1.8082408459595953E-2</v>
      </c>
      <c r="E92" s="53">
        <v>2.1879076704545457E-2</v>
      </c>
      <c r="F92" s="53">
        <v>2.4779845328282833E-2</v>
      </c>
      <c r="G92" s="53">
        <v>2.6549834280303036E-2</v>
      </c>
      <c r="H92" s="53">
        <v>2.9802922979797981E-2</v>
      </c>
      <c r="I92" s="53">
        <v>3.4938407512626272E-2</v>
      </c>
      <c r="J92" s="53">
        <v>4.0854029356060605E-2</v>
      </c>
      <c r="K92" s="52">
        <v>4.6546515151515151E-2</v>
      </c>
      <c r="L92" s="52">
        <v>4.8653700000000001E-2</v>
      </c>
      <c r="M92" s="52">
        <v>5.3854599999999996E-2</v>
      </c>
      <c r="N92"/>
      <c r="O92"/>
      <c r="P92"/>
      <c r="Q92"/>
      <c r="R92"/>
      <c r="S92"/>
      <c r="T92"/>
      <c r="U92"/>
    </row>
    <row r="93" spans="2:21" ht="13" hidden="1" x14ac:dyDescent="0.3">
      <c r="B93" s="45" t="s">
        <v>56</v>
      </c>
      <c r="C93" s="1" t="s">
        <v>57</v>
      </c>
      <c r="D93" s="54">
        <v>1.2869298187200002E-2</v>
      </c>
      <c r="E93" s="54">
        <v>1.2869298187200002E-2</v>
      </c>
      <c r="F93" s="54">
        <v>2.5738474507200005E-2</v>
      </c>
      <c r="G93" s="54">
        <v>3.8607894561600013E-2</v>
      </c>
      <c r="H93" s="54">
        <v>5.1477314616000011E-2</v>
      </c>
      <c r="I93" s="54">
        <v>6.4346490936000006E-2</v>
      </c>
      <c r="J93" s="54">
        <v>7.4245951080000011E-2</v>
      </c>
      <c r="K93" s="55">
        <v>8.6620276260000018E-2</v>
      </c>
      <c r="L93" s="55">
        <v>0.10394440182</v>
      </c>
      <c r="M93" s="55">
        <v>0.11693737295100003</v>
      </c>
      <c r="N93"/>
      <c r="O93"/>
      <c r="P93"/>
      <c r="Q93"/>
      <c r="R93"/>
      <c r="S93"/>
      <c r="T93"/>
      <c r="U93"/>
    </row>
    <row r="94" spans="2:21" ht="13" hidden="1" x14ac:dyDescent="0.3">
      <c r="B94" s="45"/>
      <c r="F94" s="56"/>
      <c r="G94" s="56"/>
      <c r="H94" s="56"/>
      <c r="I94" s="57"/>
      <c r="J94" s="57"/>
      <c r="K94" s="57"/>
      <c r="L94" s="57"/>
      <c r="M94" s="57"/>
      <c r="N94"/>
      <c r="O94"/>
      <c r="P94"/>
      <c r="Q94"/>
      <c r="R94"/>
      <c r="S94"/>
      <c r="T94"/>
      <c r="U94"/>
    </row>
    <row r="95" spans="2:21" customFormat="1" ht="12.5" hidden="1" x14ac:dyDescent="0.25"/>
    <row r="96" spans="2:21" customFormat="1" ht="12.5" hidden="1" x14ac:dyDescent="0.25"/>
    <row r="97" customFormat="1" ht="12.5" hidden="1" x14ac:dyDescent="0.25"/>
  </sheetData>
  <mergeCells count="43">
    <mergeCell ref="J7:J8"/>
    <mergeCell ref="K7:K8"/>
    <mergeCell ref="G13:I14"/>
    <mergeCell ref="B16:F16"/>
    <mergeCell ref="B21:C21"/>
    <mergeCell ref="B11:Q11"/>
    <mergeCell ref="B22:C22"/>
    <mergeCell ref="B23:C23"/>
    <mergeCell ref="B24:C24"/>
    <mergeCell ref="B25:C25"/>
    <mergeCell ref="B26:C26"/>
    <mergeCell ref="B27:C27"/>
    <mergeCell ref="B32:C32"/>
    <mergeCell ref="B33:C33"/>
    <mergeCell ref="B45:M54"/>
    <mergeCell ref="B28:C28"/>
    <mergeCell ref="C42:F42"/>
    <mergeCell ref="B29:C29"/>
    <mergeCell ref="B30:C30"/>
    <mergeCell ref="B31:C31"/>
    <mergeCell ref="B34:C34"/>
    <mergeCell ref="L36:R37"/>
    <mergeCell ref="B71:C71"/>
    <mergeCell ref="B59:C59"/>
    <mergeCell ref="B60:C60"/>
    <mergeCell ref="B61:C61"/>
    <mergeCell ref="B62:C62"/>
    <mergeCell ref="B63:C63"/>
    <mergeCell ref="B64:C64"/>
    <mergeCell ref="B65:C65"/>
    <mergeCell ref="B69:C69"/>
    <mergeCell ref="B70:C70"/>
    <mergeCell ref="B85:C85"/>
    <mergeCell ref="B80:C80"/>
    <mergeCell ref="B81:C81"/>
    <mergeCell ref="B82:C82"/>
    <mergeCell ref="B83:C83"/>
    <mergeCell ref="B84:C84"/>
    <mergeCell ref="B72:C72"/>
    <mergeCell ref="B73:C73"/>
    <mergeCell ref="B74:C74"/>
    <mergeCell ref="B75:C75"/>
    <mergeCell ref="B79:C79"/>
  </mergeCells>
  <printOptions horizontalCentered="1" verticalCentered="1"/>
  <pageMargins left="0.31496062992125984" right="0.19685039370078741" top="0.47244094488188981" bottom="0.51181102362204722" header="0.39370078740157483" footer="0"/>
  <pageSetup paperSize="9" scale="82" orientation="landscape" r:id="rId1"/>
  <headerFooter alignWithMargins="0">
    <oddHeader>&amp;L&amp;"Calibri"&amp;10&amp;K000000Confidential&amp;1#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0"/>
  <sheetViews>
    <sheetView workbookViewId="0">
      <selection activeCell="F6" sqref="F6"/>
    </sheetView>
  </sheetViews>
  <sheetFormatPr baseColWidth="10" defaultColWidth="11.54296875" defaultRowHeight="12.5" x14ac:dyDescent="0.25"/>
  <cols>
    <col min="1" max="1" width="24.81640625" style="43" customWidth="1"/>
    <col min="2" max="6" width="11.54296875" style="43"/>
    <col min="7" max="7" width="11.54296875" style="43" customWidth="1"/>
    <col min="8" max="12" width="11.54296875" style="43"/>
    <col min="13" max="13" width="15.81640625" style="43" customWidth="1"/>
    <col min="14" max="16384" width="11.54296875" style="43"/>
  </cols>
  <sheetData>
    <row r="1" spans="1:11" ht="15" thickBot="1" x14ac:dyDescent="0.4">
      <c r="A1" s="63" t="s">
        <v>60</v>
      </c>
    </row>
    <row r="2" spans="1:11" ht="14.5" thickBot="1" x14ac:dyDescent="0.3">
      <c r="A2" s="142" t="s">
        <v>2</v>
      </c>
      <c r="B2" s="143"/>
      <c r="C2" s="143"/>
      <c r="D2" s="143"/>
      <c r="E2" s="144"/>
      <c r="J2" s="89" t="s">
        <v>11</v>
      </c>
      <c r="K2" s="90">
        <v>3.95E-2</v>
      </c>
    </row>
    <row r="3" spans="1:11" ht="13" x14ac:dyDescent="0.25">
      <c r="A3" s="64" t="s">
        <v>3</v>
      </c>
      <c r="B3" s="65" t="s">
        <v>61</v>
      </c>
      <c r="C3" s="66" t="s">
        <v>5</v>
      </c>
      <c r="D3" s="67" t="s">
        <v>6</v>
      </c>
      <c r="E3" s="65" t="s">
        <v>4</v>
      </c>
    </row>
    <row r="4" spans="1:11" x14ac:dyDescent="0.25">
      <c r="A4" s="68" t="s">
        <v>62</v>
      </c>
      <c r="B4" s="69">
        <v>-0.02</v>
      </c>
      <c r="C4" s="70">
        <v>-0.03</v>
      </c>
      <c r="D4" s="71">
        <v>-3.5000000000000003E-2</v>
      </c>
      <c r="E4" s="69">
        <v>-0.04</v>
      </c>
    </row>
    <row r="5" spans="1:11" x14ac:dyDescent="0.25">
      <c r="A5" s="68" t="s">
        <v>63</v>
      </c>
      <c r="B5" s="69">
        <v>5.0000000000000001E-3</v>
      </c>
      <c r="C5" s="70">
        <v>5.0000000000000001E-3</v>
      </c>
      <c r="D5" s="71">
        <v>5.0000000000000001E-3</v>
      </c>
      <c r="E5" s="69">
        <v>5.0000000000000001E-3</v>
      </c>
    </row>
    <row r="6" spans="1:11" ht="13" x14ac:dyDescent="0.25">
      <c r="A6" s="68" t="s">
        <v>64</v>
      </c>
      <c r="B6" s="72">
        <v>1.2500000000000001E-2</v>
      </c>
      <c r="C6" s="73">
        <v>1.4999999999999999E-2</v>
      </c>
      <c r="D6" s="74">
        <v>1.4999999999999999E-2</v>
      </c>
      <c r="E6" s="72">
        <v>1.4999999999999999E-2</v>
      </c>
    </row>
    <row r="7" spans="1:11" ht="13" thickBot="1" x14ac:dyDescent="0.3">
      <c r="A7" s="75" t="s">
        <v>7</v>
      </c>
      <c r="B7" s="76">
        <v>5.0000000000000001E-3</v>
      </c>
      <c r="C7" s="77">
        <v>0.01</v>
      </c>
      <c r="D7" s="78">
        <v>0.01</v>
      </c>
      <c r="E7" s="76">
        <v>0.01</v>
      </c>
    </row>
    <row r="9" spans="1:11" x14ac:dyDescent="0.25">
      <c r="A9" s="79" t="s">
        <v>65</v>
      </c>
      <c r="B9" s="88">
        <v>8.9899999999999994E-2</v>
      </c>
    </row>
    <row r="10" spans="1:11" ht="13" x14ac:dyDescent="0.25">
      <c r="A10" s="80" t="s">
        <v>3</v>
      </c>
      <c r="B10" s="81">
        <v>12</v>
      </c>
      <c r="C10" s="81">
        <v>24</v>
      </c>
      <c r="D10" s="81">
        <v>36</v>
      </c>
      <c r="E10" s="81">
        <v>48</v>
      </c>
      <c r="F10" s="81">
        <v>60</v>
      </c>
      <c r="G10" s="81">
        <v>72</v>
      </c>
      <c r="H10" s="81">
        <v>84</v>
      </c>
      <c r="I10" s="81">
        <v>96</v>
      </c>
      <c r="J10" s="81">
        <v>108</v>
      </c>
      <c r="K10" s="81">
        <v>120</v>
      </c>
    </row>
    <row r="11" spans="1:11" ht="13" x14ac:dyDescent="0.25">
      <c r="A11" s="82" t="s">
        <v>66</v>
      </c>
      <c r="B11" s="83">
        <f>IF((+B13+$B$5+$B$6)&lt;0,0,(+B13+$B$5+$B$6))</f>
        <v>1.7500000000000002E-2</v>
      </c>
      <c r="C11" s="83">
        <f>IF((+C13+$B$5+$B$6)&lt;0,0,(+C13+$B$5+$B$6))</f>
        <v>1.7500000000000002E-2</v>
      </c>
      <c r="D11" s="83">
        <f>IF((+D13+$B$5+$B$6)&lt;0,0,(+D13+$B$5+$B$6))</f>
        <v>1.7500000000000002E-2</v>
      </c>
      <c r="E11" s="83">
        <f>IF((+E13+$B$5+$B$6)&lt;0,0,(+E13+$B$5+$B$6))</f>
        <v>1.7500000000000002E-2</v>
      </c>
      <c r="F11" s="83">
        <f>IF((+F13+$C$5+$C$6)&lt;0,0,(+F13+$C$5+$C$6))</f>
        <v>2.5000000000000001E-2</v>
      </c>
      <c r="G11" s="83">
        <f>IF((+G13+$D$5+$D$6)&lt;0,0,(+G13+$D$5+$D$6))</f>
        <v>0.03</v>
      </c>
      <c r="H11" s="83">
        <f>IF((+H13+$D$5+$D$6)&lt;0,0,(+H13+$D$5+$D$6))</f>
        <v>0.03</v>
      </c>
      <c r="I11" s="83">
        <f>IF((+I13+$E$5+$E$6)&lt;0,0,(+I13+$E$5+$E$6))</f>
        <v>0.14000000000000001</v>
      </c>
      <c r="J11" s="83">
        <f>IF((+J13+$E$5+$E$6)&lt;0,0,(+J13+$E$5+$E$6))</f>
        <v>0.14000000000000001</v>
      </c>
      <c r="K11" s="83">
        <f>IF((+K13+$E$5+$E$6)&lt;0,0,(+K13+$E$5+$E$6))</f>
        <v>0.14000000000000001</v>
      </c>
    </row>
    <row r="12" spans="1:11" ht="13" x14ac:dyDescent="0.25">
      <c r="A12" s="84" t="s">
        <v>67</v>
      </c>
      <c r="B12" s="83">
        <f>+B13+$B$5</f>
        <v>5.0000000000000001E-3</v>
      </c>
      <c r="C12" s="83">
        <f>+C13+$B$5</f>
        <v>5.0000000000000001E-3</v>
      </c>
      <c r="D12" s="83">
        <f>+D13+$B$5</f>
        <v>5.0000000000000001E-3</v>
      </c>
      <c r="E12" s="83">
        <f>+E13+$B$5</f>
        <v>5.0000000000000001E-3</v>
      </c>
      <c r="F12" s="83">
        <f>+F13+$C$5</f>
        <v>0.01</v>
      </c>
      <c r="G12" s="83">
        <f>+G13+$D$5</f>
        <v>1.4999999999999999E-2</v>
      </c>
      <c r="H12" s="83">
        <f>+H13+$D$5</f>
        <v>1.4999999999999999E-2</v>
      </c>
      <c r="I12" s="83">
        <f>+I13+$E$5</f>
        <v>0.125</v>
      </c>
      <c r="J12" s="83">
        <f>+J13+$E$5</f>
        <v>0.125</v>
      </c>
      <c r="K12" s="83">
        <f>+K13+$E$5</f>
        <v>0.125</v>
      </c>
    </row>
    <row r="13" spans="1:11" ht="13" x14ac:dyDescent="0.25">
      <c r="A13" s="85" t="s">
        <v>20</v>
      </c>
      <c r="B13" s="86"/>
      <c r="C13" s="86"/>
      <c r="D13" s="86"/>
      <c r="E13" s="86"/>
      <c r="F13" s="86">
        <v>5.0000000000000001E-3</v>
      </c>
      <c r="G13" s="86">
        <v>0.01</v>
      </c>
      <c r="H13" s="86">
        <v>0.01</v>
      </c>
      <c r="I13" s="86">
        <v>0.12</v>
      </c>
      <c r="J13" s="86">
        <v>0.12</v>
      </c>
      <c r="K13" s="86">
        <v>0.12</v>
      </c>
    </row>
    <row r="14" spans="1:11" ht="13" x14ac:dyDescent="0.25">
      <c r="A14" s="87" t="s">
        <v>68</v>
      </c>
      <c r="B14" s="83">
        <f>IF((+B13+$B$6)&lt;0,0,(+B13+$B$6))</f>
        <v>1.2500000000000001E-2</v>
      </c>
      <c r="C14" s="83">
        <f>IF((+C13+$B$6)&lt;0,0,(+C13+$B$6))</f>
        <v>1.2500000000000001E-2</v>
      </c>
      <c r="D14" s="83">
        <f>IF((+D13+$B$6)&lt;0,0,(+D13+$B$6))</f>
        <v>1.2500000000000001E-2</v>
      </c>
      <c r="E14" s="83">
        <f>IF((+E13+$B$6)&lt;0,0,(+E13+$B$6))</f>
        <v>1.2500000000000001E-2</v>
      </c>
      <c r="F14" s="83">
        <f>IF((+F13+$C$6)&lt;0,0,(+F13+$C$6))</f>
        <v>0.02</v>
      </c>
      <c r="G14" s="83">
        <f>IF((+G13+$D$6)&lt;0,0,(+G13+$D$6))</f>
        <v>2.5000000000000001E-2</v>
      </c>
      <c r="H14" s="83">
        <f>IF((+H13+$D$6)&lt;0,0,(+H13+$D$6))</f>
        <v>2.5000000000000001E-2</v>
      </c>
      <c r="I14" s="83">
        <f>IF((+I13+$E$6)&lt;0,0,(+I13+$E$6))</f>
        <v>0.13500000000000001</v>
      </c>
      <c r="J14" s="83">
        <f>IF((+J13+$E$6)&lt;0,0,(+J13+$E$6))</f>
        <v>0.13500000000000001</v>
      </c>
      <c r="K14" s="83">
        <f>IF((+K13+$E$6)&lt;0,0,(+K13+$E$6))</f>
        <v>0.13500000000000001</v>
      </c>
    </row>
    <row r="15" spans="1:11" ht="13" x14ac:dyDescent="0.25">
      <c r="A15" s="87" t="s">
        <v>69</v>
      </c>
      <c r="B15" s="83">
        <f>IF((+B13+$B$4+$B$6)&lt;0,0,(+B13+$B$4+$B$6))</f>
        <v>0</v>
      </c>
      <c r="C15" s="83">
        <f>IF((+C13+$B$4+$B$6)&lt;0,0,(+C13+$B$4+$B$6))</f>
        <v>0</v>
      </c>
      <c r="D15" s="83">
        <f>IF((+D13+$B$4+$B$6)&lt;0,0,(+D13+$B$4+$B$6))</f>
        <v>0</v>
      </c>
      <c r="E15" s="83">
        <f>IF((+E13+$B$4+$B$6)&lt;0,0,(+E13+$B$4+$B$6))</f>
        <v>0</v>
      </c>
      <c r="F15" s="83">
        <f>IF((+F13+$C$4+$C$6)&lt;0,0,(+F13+$C$4+$C$6))</f>
        <v>0</v>
      </c>
      <c r="G15" s="83">
        <f>IF((+G13+$D$4+$D$6)&lt;0,0,(+G13+$D$4+$D$6))</f>
        <v>0</v>
      </c>
      <c r="H15" s="83">
        <f>IF((+H13+$D$4+$D$6)&lt;0,0,(+H13+$D$4+$D$6))</f>
        <v>0</v>
      </c>
      <c r="I15" s="83">
        <f>IF((+I13+$E$4+$E$6)&lt;0,0,(+I13+$E$4+$E$6))</f>
        <v>9.4999999999999987E-2</v>
      </c>
      <c r="J15" s="83">
        <f>IF((+J13+$E$4+$E$6)&lt;0,0,(+J13+$E$4+$E$6))</f>
        <v>9.4999999999999987E-2</v>
      </c>
      <c r="K15" s="83">
        <f>IF((+K13+$E$4+$E$6)&lt;0,0,(+K13+$E$4+$E$6))</f>
        <v>9.4999999999999987E-2</v>
      </c>
    </row>
    <row r="16" spans="1:11" ht="13" x14ac:dyDescent="0.25">
      <c r="A16" s="87" t="s">
        <v>70</v>
      </c>
      <c r="B16" s="83">
        <f>IF((+B13+$B$7)&lt;0,0,(+B13+$B$7))</f>
        <v>5.0000000000000001E-3</v>
      </c>
      <c r="C16" s="83">
        <f>IF((+C13+$B$7)&lt;0,0,(+C13+$B$7))</f>
        <v>5.0000000000000001E-3</v>
      </c>
      <c r="D16" s="83">
        <f>IF((+D13+$B$7)&lt;0,0,(+D13+$B$7))</f>
        <v>5.0000000000000001E-3</v>
      </c>
      <c r="E16" s="83">
        <f>IF((+E13+$B$7)&lt;0,0,(+E13+$B$7))</f>
        <v>5.0000000000000001E-3</v>
      </c>
      <c r="F16" s="83">
        <f>IF((+F13+$C$7)&lt;0,0,(+F13+$C$7))</f>
        <v>1.4999999999999999E-2</v>
      </c>
      <c r="G16" s="83">
        <f>IF((+G13+$D$7)&lt;0,0,(+G13+$D$7))</f>
        <v>0.02</v>
      </c>
      <c r="H16" s="83">
        <f>IF((+H13+$D$7)&lt;0,0,(+H13+$D$7))</f>
        <v>0.02</v>
      </c>
      <c r="I16" s="83">
        <f>IF((+I13+$E$7)&lt;0,0,(+I13+$E$7))</f>
        <v>0.13</v>
      </c>
      <c r="J16" s="83">
        <f>IF((+J13+$E$7)&lt;0,0,(+J13+$E$7))</f>
        <v>0.13</v>
      </c>
      <c r="K16" s="83">
        <f>IF((+K13+$E$7)&lt;0,0,(+K13+$E$7))</f>
        <v>0.13</v>
      </c>
    </row>
    <row r="17" spans="1:11" ht="13" x14ac:dyDescent="0.25">
      <c r="A17" s="87" t="s">
        <v>71</v>
      </c>
      <c r="B17" s="83">
        <f>IF((+B13+$B$4)&lt;0,0,(+B13+$B$4))</f>
        <v>0</v>
      </c>
      <c r="C17" s="83">
        <f>IF((+C13+$B$4)&lt;0,0,(+C13+$B$4))</f>
        <v>0</v>
      </c>
      <c r="D17" s="83">
        <f>IF((+D13+$B$4)&lt;0,0,(+D13+$B$4))</f>
        <v>0</v>
      </c>
      <c r="E17" s="83">
        <f>IF((+E13+$B$4)&lt;0,0,(+E13+$B$4))</f>
        <v>0</v>
      </c>
      <c r="F17" s="83">
        <f>IF((+F13+$C$4)&lt;0,0,(+F13+$C$4))</f>
        <v>0</v>
      </c>
      <c r="G17" s="83">
        <f>IF((+G13+$D$4)&lt;0,0,(+G13+$D$4))</f>
        <v>0</v>
      </c>
      <c r="H17" s="83">
        <f>IF((+H13+$D$4)&lt;0,0,(+H13+$D$4))</f>
        <v>0</v>
      </c>
      <c r="I17" s="83">
        <f>IF((+I13+$E$4)&lt;0,0,(+I13+$E$4))</f>
        <v>7.9999999999999988E-2</v>
      </c>
      <c r="J17" s="83">
        <f>IF((+J13+$E$4)&lt;0,0,(+J13+$E$4))</f>
        <v>7.9999999999999988E-2</v>
      </c>
      <c r="K17" s="83">
        <f>IF((+K13+$E$4)&lt;0,0,(+K13+$E$4))</f>
        <v>7.9999999999999988E-2</v>
      </c>
    </row>
    <row r="20" spans="1:11" x14ac:dyDescent="0.25">
      <c r="A20" s="79" t="s">
        <v>65</v>
      </c>
      <c r="B20" s="88">
        <v>9.9900000000000003E-2</v>
      </c>
    </row>
    <row r="21" spans="1:11" ht="13" x14ac:dyDescent="0.25">
      <c r="A21" s="80" t="s">
        <v>3</v>
      </c>
      <c r="B21" s="81">
        <v>12</v>
      </c>
      <c r="C21" s="81">
        <v>24</v>
      </c>
      <c r="D21" s="81">
        <v>36</v>
      </c>
      <c r="E21" s="81">
        <v>48</v>
      </c>
      <c r="F21" s="81">
        <v>60</v>
      </c>
      <c r="G21" s="81">
        <v>72</v>
      </c>
      <c r="H21" s="81">
        <v>84</v>
      </c>
      <c r="I21" s="81">
        <v>96</v>
      </c>
      <c r="J21" s="81">
        <v>108</v>
      </c>
      <c r="K21" s="81">
        <v>120</v>
      </c>
    </row>
    <row r="22" spans="1:11" ht="13" x14ac:dyDescent="0.25">
      <c r="A22" s="82" t="s">
        <v>66</v>
      </c>
      <c r="B22" s="83">
        <f>IF((+B24+$B$5+$B$6)&lt;0,0,(+B24+$B$5+$B$6))</f>
        <v>1.7500000000000002E-2</v>
      </c>
      <c r="C22" s="83">
        <f>IF((+C24+$B$5+$B$6)&lt;0,0,(+C24+$B$5+$B$6))</f>
        <v>1.7500000000000002E-2</v>
      </c>
      <c r="D22" s="83">
        <f>IF((+D24+$B$5+$B$6)&lt;0,0,(+D24+$B$5+$B$6))</f>
        <v>1.7500000000000002E-2</v>
      </c>
      <c r="E22" s="83">
        <f>IF((+E24+$B$5+$B$6)&lt;0,0,(+E24+$B$5+$B$6))</f>
        <v>1.7500000000000002E-2</v>
      </c>
      <c r="F22" s="83">
        <f>IF((+F24+$C$5+$C$6)&lt;0,0,(+F24+$C$5+$C$6))</f>
        <v>4.4999999999999998E-2</v>
      </c>
      <c r="G22" s="83">
        <f>IF((+G24+$D$5+$D$6)&lt;0,0,(+G24+$D$5+$D$6))</f>
        <v>5.5E-2</v>
      </c>
      <c r="H22" s="83">
        <f>IF((+H24+$D$5+$D$6)&lt;0,0,(+H24+$D$5+$D$6))</f>
        <v>5.5E-2</v>
      </c>
      <c r="I22" s="83">
        <f>IF((+I24+$E$5+$E$6)&lt;0,0,(+I24+$E$5+$E$6))</f>
        <v>0.17499999999999999</v>
      </c>
      <c r="J22" s="83">
        <f>IF((+J24+$E$5+$E$6)&lt;0,0,(+J24+$E$5+$E$6))</f>
        <v>0.17499999999999999</v>
      </c>
      <c r="K22" s="83">
        <f>IF((+K24+$E$5+$E$6)&lt;0,0,(+K24+$E$5+$E$6))</f>
        <v>0.17499999999999999</v>
      </c>
    </row>
    <row r="23" spans="1:11" ht="13" x14ac:dyDescent="0.25">
      <c r="A23" s="84" t="s">
        <v>67</v>
      </c>
      <c r="B23" s="83">
        <f>+B24+$B$5</f>
        <v>5.0000000000000001E-3</v>
      </c>
      <c r="C23" s="83">
        <f>+C24+$B$5</f>
        <v>5.0000000000000001E-3</v>
      </c>
      <c r="D23" s="83">
        <f>+D24+$B$5</f>
        <v>5.0000000000000001E-3</v>
      </c>
      <c r="E23" s="83">
        <f>+E24+$B$5</f>
        <v>5.0000000000000001E-3</v>
      </c>
      <c r="F23" s="83">
        <f>+F24+$C$5</f>
        <v>3.0000000000000002E-2</v>
      </c>
      <c r="G23" s="83">
        <f>+G24+$D$5</f>
        <v>0.04</v>
      </c>
      <c r="H23" s="83">
        <f>+H24+$D$5</f>
        <v>0.04</v>
      </c>
      <c r="I23" s="83">
        <f>+I24+$E$5</f>
        <v>0.16</v>
      </c>
      <c r="J23" s="83">
        <f>+J24+$E$5</f>
        <v>0.16</v>
      </c>
      <c r="K23" s="83">
        <f>+K24+$E$5</f>
        <v>0.16</v>
      </c>
    </row>
    <row r="24" spans="1:11" ht="13" x14ac:dyDescent="0.25">
      <c r="A24" s="85" t="s">
        <v>20</v>
      </c>
      <c r="B24" s="86"/>
      <c r="C24" s="86"/>
      <c r="D24" s="86"/>
      <c r="E24" s="86"/>
      <c r="F24" s="86">
        <v>2.5000000000000001E-2</v>
      </c>
      <c r="G24" s="86">
        <v>3.5000000000000003E-2</v>
      </c>
      <c r="H24" s="86">
        <v>3.5000000000000003E-2</v>
      </c>
      <c r="I24" s="86">
        <v>0.155</v>
      </c>
      <c r="J24" s="86">
        <v>0.155</v>
      </c>
      <c r="K24" s="86">
        <v>0.155</v>
      </c>
    </row>
    <row r="25" spans="1:11" ht="13" x14ac:dyDescent="0.25">
      <c r="A25" s="87" t="s">
        <v>68</v>
      </c>
      <c r="B25" s="83">
        <f>IF((+B24+$B$6)&lt;0,0,(+B24+$B$6))</f>
        <v>1.2500000000000001E-2</v>
      </c>
      <c r="C25" s="83">
        <f>IF((+C24+$B$6)&lt;0,0,(+C24+$B$6))</f>
        <v>1.2500000000000001E-2</v>
      </c>
      <c r="D25" s="83">
        <f>IF((+D24+$B$6)&lt;0,0,(+D24+$B$6))</f>
        <v>1.2500000000000001E-2</v>
      </c>
      <c r="E25" s="83">
        <f>IF((+E24+$B$6)&lt;0,0,(+E24+$B$6))</f>
        <v>1.2500000000000001E-2</v>
      </c>
      <c r="F25" s="83">
        <f>IF((+F24+$C$6)&lt;0,0,(+F24+$C$6))</f>
        <v>0.04</v>
      </c>
      <c r="G25" s="83">
        <f>IF((+G24+$D$6)&lt;0,0,(+G24+$D$6))</f>
        <v>0.05</v>
      </c>
      <c r="H25" s="83">
        <f>IF((+H24+$D$6)&lt;0,0,(+H24+$D$6))</f>
        <v>0.05</v>
      </c>
      <c r="I25" s="83">
        <f>IF((+I24+$E$6)&lt;0,0,(+I24+$E$6))</f>
        <v>0.16999999999999998</v>
      </c>
      <c r="J25" s="83">
        <f>IF((+J24+$E$6)&lt;0,0,(+J24+$E$6))</f>
        <v>0.16999999999999998</v>
      </c>
      <c r="K25" s="83">
        <f>IF((+K24+$E$6)&lt;0,0,(+K24+$E$6))</f>
        <v>0.16999999999999998</v>
      </c>
    </row>
    <row r="26" spans="1:11" ht="13" x14ac:dyDescent="0.25">
      <c r="A26" s="87" t="s">
        <v>69</v>
      </c>
      <c r="B26" s="83">
        <f>IF((+B24+$B$4+$B$6)&lt;0,0,(+B24+$B$4+$B$6))</f>
        <v>0</v>
      </c>
      <c r="C26" s="83">
        <f>IF((+C24+$B$4+$B$6)&lt;0,0,(+C24+$B$4+$B$6))</f>
        <v>0</v>
      </c>
      <c r="D26" s="83">
        <f>IF((+D24+$B$4+$B$6)&lt;0,0,(+D24+$B$4+$B$6))</f>
        <v>0</v>
      </c>
      <c r="E26" s="83">
        <f>IF((+E24+$B$4+$B$6)&lt;0,0,(+E24+$B$4+$B$6))</f>
        <v>0</v>
      </c>
      <c r="F26" s="83">
        <f>IF((+F24+$C$4+$C$6)&lt;0,0,(+F24+$C$4+$C$6))</f>
        <v>1.0000000000000002E-2</v>
      </c>
      <c r="G26" s="83">
        <f>IF((+G24+$D$4+$D$6)&lt;0,0,(+G24+$D$4+$D$6))</f>
        <v>1.4999999999999999E-2</v>
      </c>
      <c r="H26" s="83">
        <f>IF((+H24+$D$4+$D$6)&lt;0,0,(+H24+$D$4+$D$6))</f>
        <v>1.4999999999999999E-2</v>
      </c>
      <c r="I26" s="83">
        <f>IF((+I24+$E$4+$E$6)&lt;0,0,(+I24+$E$4+$E$6))</f>
        <v>0.13</v>
      </c>
      <c r="J26" s="83">
        <f>IF((+J24+$E$4+$E$6)&lt;0,0,(+J24+$E$4+$E$6))</f>
        <v>0.13</v>
      </c>
      <c r="K26" s="83">
        <f>IF((+K24+$E$4+$E$6)&lt;0,0,(+K24+$E$4+$E$6))</f>
        <v>0.13</v>
      </c>
    </row>
    <row r="27" spans="1:11" ht="13" x14ac:dyDescent="0.25">
      <c r="A27" s="87" t="s">
        <v>70</v>
      </c>
      <c r="B27" s="83">
        <f>IF((+B24+$B$7)&lt;0,0,(+B24+$B$7))</f>
        <v>5.0000000000000001E-3</v>
      </c>
      <c r="C27" s="83">
        <f>IF((+C24+$B$7)&lt;0,0,(+C24+$B$7))</f>
        <v>5.0000000000000001E-3</v>
      </c>
      <c r="D27" s="83">
        <f>IF((+D24+$B$7)&lt;0,0,(+D24+$B$7))</f>
        <v>5.0000000000000001E-3</v>
      </c>
      <c r="E27" s="83">
        <f>IF((+E24+$B$7)&lt;0,0,(+E24+$B$7))</f>
        <v>5.0000000000000001E-3</v>
      </c>
      <c r="F27" s="83">
        <f>IF((+F24+$C$7)&lt;0,0,(+F24+$C$7))</f>
        <v>3.5000000000000003E-2</v>
      </c>
      <c r="G27" s="83">
        <f>IF((+G24+$D$7)&lt;0,0,(+G24+$D$7))</f>
        <v>4.5000000000000005E-2</v>
      </c>
      <c r="H27" s="83">
        <f>IF((+H24+$D$7)&lt;0,0,(+H24+$D$7))</f>
        <v>4.5000000000000005E-2</v>
      </c>
      <c r="I27" s="83">
        <f>IF((+I24+$E$7)&lt;0,0,(+I24+$E$7))</f>
        <v>0.16500000000000001</v>
      </c>
      <c r="J27" s="83">
        <f>IF((+J24+$E$7)&lt;0,0,(+J24+$E$7))</f>
        <v>0.16500000000000001</v>
      </c>
      <c r="K27" s="83">
        <f>IF((+K24+$E$7)&lt;0,0,(+K24+$E$7))</f>
        <v>0.16500000000000001</v>
      </c>
    </row>
    <row r="28" spans="1:11" ht="13" x14ac:dyDescent="0.25">
      <c r="A28" s="87" t="s">
        <v>71</v>
      </c>
      <c r="B28" s="83">
        <f>IF((+B24+$B$4)&lt;0,0,(+B24+$B$4))</f>
        <v>0</v>
      </c>
      <c r="C28" s="83">
        <f>IF((+C24+$B$4)&lt;0,0,(+C24+$B$4))</f>
        <v>0</v>
      </c>
      <c r="D28" s="83">
        <f>IF((+D24+$B$4)&lt;0,0,(+D24+$B$4))</f>
        <v>0</v>
      </c>
      <c r="E28" s="83">
        <f>IF((+E24+$B$4)&lt;0,0,(+E24+$B$4))</f>
        <v>0</v>
      </c>
      <c r="F28" s="83">
        <f>IF((+F24+$C$4)&lt;0,0,(+F24+$C$4))</f>
        <v>0</v>
      </c>
      <c r="G28" s="83">
        <f>IF((+G24+$D$4)&lt;0,0,(+G24+$D$4))</f>
        <v>0</v>
      </c>
      <c r="H28" s="83">
        <f>IF((+H24+$D$4)&lt;0,0,(+H24+$D$4))</f>
        <v>0</v>
      </c>
      <c r="I28" s="83">
        <f>IF((+I24+$E$4)&lt;0,0,(+I24+$E$4))</f>
        <v>0.11499999999999999</v>
      </c>
      <c r="J28" s="83">
        <f>IF((+J24+$E$4)&lt;0,0,(+J24+$E$4))</f>
        <v>0.11499999999999999</v>
      </c>
      <c r="K28" s="83">
        <f>IF((+K24+$E$4)&lt;0,0,(+K24+$E$4))</f>
        <v>0.11499999999999999</v>
      </c>
    </row>
    <row r="31" spans="1:11" x14ac:dyDescent="0.25">
      <c r="A31" s="79" t="s">
        <v>65</v>
      </c>
      <c r="B31" s="88">
        <v>8.9899999999999994E-2</v>
      </c>
    </row>
    <row r="32" spans="1:11" ht="13" x14ac:dyDescent="0.25">
      <c r="A32" s="80" t="s">
        <v>3</v>
      </c>
      <c r="B32" s="81">
        <v>12</v>
      </c>
      <c r="C32" s="81">
        <v>24</v>
      </c>
      <c r="D32" s="81">
        <v>36</v>
      </c>
      <c r="E32" s="81">
        <v>48</v>
      </c>
      <c r="F32" s="81">
        <v>60</v>
      </c>
      <c r="G32" s="81">
        <v>72</v>
      </c>
      <c r="H32" s="81">
        <v>84</v>
      </c>
      <c r="I32" s="81">
        <v>96</v>
      </c>
      <c r="J32" s="81">
        <v>108</v>
      </c>
      <c r="K32" s="81">
        <v>120</v>
      </c>
    </row>
    <row r="33" spans="1:11" ht="13" x14ac:dyDescent="0.25">
      <c r="A33" s="82" t="s">
        <v>66</v>
      </c>
      <c r="B33" s="83">
        <f>IF((+B35+$B$5+$B$6)&lt;0,0,(+B35+$B$5+$B$6))</f>
        <v>1.7500000000000002E-2</v>
      </c>
      <c r="C33" s="83">
        <f>IF((+C35+$B$5+$B$6)&lt;0,0,(+C35+$B$5+$B$6))</f>
        <v>1.7500000000000002E-2</v>
      </c>
      <c r="D33" s="83">
        <f>IF((+D35+$B$5+$B$6)&lt;0,0,(+D35+$B$5+$B$6))</f>
        <v>1.7500000000000002E-2</v>
      </c>
      <c r="E33" s="83">
        <f>IF((+E35+$B$5+$B$6)&lt;0,0,(+E35+$B$5+$B$6))</f>
        <v>1.7500000000000002E-2</v>
      </c>
      <c r="F33" s="83">
        <f>IF((+F35+$C$5+$C$6)&lt;0,0,(+F35+$C$5+$C$6))</f>
        <v>5.7499999999999996E-2</v>
      </c>
      <c r="G33" s="83">
        <f>IF((+G35+$D$5+$D$6)&lt;0,0,(+G35+$D$5+$D$6))</f>
        <v>7.4999999999999997E-2</v>
      </c>
      <c r="H33" s="83">
        <f>IF((+H35+$D$5+$D$6)&lt;0,0,(+H35+$D$5+$D$6))</f>
        <v>7.4999999999999997E-2</v>
      </c>
      <c r="I33" s="83">
        <f>IF((+I35+$E$5+$E$6)&lt;0,0,(+I35+$E$5+$E$6))</f>
        <v>0.15500000000000003</v>
      </c>
      <c r="J33" s="83">
        <f>IF((+J35+$E$5+$E$6)&lt;0,0,(+J35+$E$5+$E$6))</f>
        <v>0.15500000000000003</v>
      </c>
      <c r="K33" s="83">
        <f>IF((+K35+$E$5+$E$6)&lt;0,0,(+K35+$E$5+$E$6))</f>
        <v>0.15500000000000003</v>
      </c>
    </row>
    <row r="34" spans="1:11" ht="13" x14ac:dyDescent="0.25">
      <c r="A34" s="84" t="s">
        <v>67</v>
      </c>
      <c r="B34" s="83">
        <f>+B35+$B$5</f>
        <v>5.0000000000000001E-3</v>
      </c>
      <c r="C34" s="83">
        <f>+C35+$B$5</f>
        <v>5.0000000000000001E-3</v>
      </c>
      <c r="D34" s="83">
        <f>+D35+$B$5</f>
        <v>5.0000000000000001E-3</v>
      </c>
      <c r="E34" s="83">
        <f>+E35+$B$5</f>
        <v>5.0000000000000001E-3</v>
      </c>
      <c r="F34" s="83">
        <f>+F35+$C$5</f>
        <v>4.2499999999999996E-2</v>
      </c>
      <c r="G34" s="83">
        <f>+G35+$D$5</f>
        <v>0.06</v>
      </c>
      <c r="H34" s="83">
        <f>+H35+$D$5</f>
        <v>0.06</v>
      </c>
      <c r="I34" s="83">
        <f>+I35+$E$5</f>
        <v>0.14000000000000001</v>
      </c>
      <c r="J34" s="83">
        <f>+J35+$E$5</f>
        <v>0.14000000000000001</v>
      </c>
      <c r="K34" s="83">
        <f>+K35+$E$5</f>
        <v>0.14000000000000001</v>
      </c>
    </row>
    <row r="35" spans="1:11" ht="13" x14ac:dyDescent="0.25">
      <c r="A35" s="85" t="s">
        <v>20</v>
      </c>
      <c r="B35" s="86"/>
      <c r="C35" s="86"/>
      <c r="D35" s="86"/>
      <c r="E35" s="86"/>
      <c r="F35" s="86">
        <v>3.7499999999999999E-2</v>
      </c>
      <c r="G35" s="86">
        <v>5.5E-2</v>
      </c>
      <c r="H35" s="86">
        <v>5.5E-2</v>
      </c>
      <c r="I35" s="86">
        <v>0.13500000000000001</v>
      </c>
      <c r="J35" s="86">
        <v>0.13500000000000001</v>
      </c>
      <c r="K35" s="86">
        <v>0.13500000000000001</v>
      </c>
    </row>
    <row r="36" spans="1:11" ht="13" x14ac:dyDescent="0.25">
      <c r="A36" s="87" t="s">
        <v>68</v>
      </c>
      <c r="B36" s="83">
        <f>IF((+B35+$B$6)&lt;0,0,(+B35+$B$6))</f>
        <v>1.2500000000000001E-2</v>
      </c>
      <c r="C36" s="83">
        <f>IF((+C35+$B$6)&lt;0,0,(+C35+$B$6))</f>
        <v>1.2500000000000001E-2</v>
      </c>
      <c r="D36" s="83">
        <f>IF((+D35+$B$6)&lt;0,0,(+D35+$B$6))</f>
        <v>1.2500000000000001E-2</v>
      </c>
      <c r="E36" s="83">
        <f>IF((+E35+$B$6)&lt;0,0,(+E35+$B$6))</f>
        <v>1.2500000000000001E-2</v>
      </c>
      <c r="F36" s="83">
        <f>IF((+F35+$C$6)&lt;0,0,(+F35+$C$6))</f>
        <v>5.2499999999999998E-2</v>
      </c>
      <c r="G36" s="83">
        <f>IF((+G35+$D$6)&lt;0,0,(+G35+$D$6))</f>
        <v>7.0000000000000007E-2</v>
      </c>
      <c r="H36" s="83">
        <f>IF((+H35+$D$6)&lt;0,0,(+H35+$D$6))</f>
        <v>7.0000000000000007E-2</v>
      </c>
      <c r="I36" s="83">
        <f>IF((+I35+$E$6)&lt;0,0,(+I35+$E$6))</f>
        <v>0.15000000000000002</v>
      </c>
      <c r="J36" s="83">
        <f>IF((+J35+$E$6)&lt;0,0,(+J35+$E$6))</f>
        <v>0.15000000000000002</v>
      </c>
      <c r="K36" s="83">
        <f>IF((+K35+$E$6)&lt;0,0,(+K35+$E$6))</f>
        <v>0.15000000000000002</v>
      </c>
    </row>
    <row r="37" spans="1:11" ht="13" x14ac:dyDescent="0.25">
      <c r="A37" s="87" t="s">
        <v>69</v>
      </c>
      <c r="B37" s="83">
        <f>IF((+B35+$B$4+$B$6)&lt;0,0,(+B35+$B$4+$B$6))</f>
        <v>0</v>
      </c>
      <c r="C37" s="83">
        <f>IF((+C35+$B$4+$B$6)&lt;0,0,(+C35+$B$4+$B$6))</f>
        <v>0</v>
      </c>
      <c r="D37" s="83">
        <f>IF((+D35+$B$4+$B$6)&lt;0,0,(+D35+$B$4+$B$6))</f>
        <v>0</v>
      </c>
      <c r="E37" s="83">
        <f>IF((+E35+$B$4+$B$6)&lt;0,0,(+E35+$B$4+$B$6))</f>
        <v>0</v>
      </c>
      <c r="F37" s="83">
        <f>IF((+F35+$C$4+$C$6)&lt;0,0,(+F35+$C$4+$C$6))</f>
        <v>2.2499999999999999E-2</v>
      </c>
      <c r="G37" s="83">
        <f>IF((+G35+$D$4+$D$6)&lt;0,0,(+G35+$D$4+$D$6))</f>
        <v>3.4999999999999996E-2</v>
      </c>
      <c r="H37" s="83">
        <f>IF((+H35+$D$4+$D$6)&lt;0,0,(+H35+$D$4+$D$6))</f>
        <v>3.4999999999999996E-2</v>
      </c>
      <c r="I37" s="83">
        <f>IF((+I35+$E$4+$E$6)&lt;0,0,(+I35+$E$4+$E$6))</f>
        <v>0.11</v>
      </c>
      <c r="J37" s="83">
        <f>IF((+J35+$E$4+$E$6)&lt;0,0,(+J35+$E$4+$E$6))</f>
        <v>0.11</v>
      </c>
      <c r="K37" s="83">
        <f>IF((+K35+$E$4+$E$6)&lt;0,0,(+K35+$E$4+$E$6))</f>
        <v>0.11</v>
      </c>
    </row>
    <row r="38" spans="1:11" ht="13" x14ac:dyDescent="0.25">
      <c r="A38" s="87" t="s">
        <v>70</v>
      </c>
      <c r="B38" s="83">
        <f>IF((+B35+$B$7)&lt;0,0,(+B35+$B$7))</f>
        <v>5.0000000000000001E-3</v>
      </c>
      <c r="C38" s="83">
        <f>IF((+C35+$B$7)&lt;0,0,(+C35+$B$7))</f>
        <v>5.0000000000000001E-3</v>
      </c>
      <c r="D38" s="83">
        <f>IF((+D35+$B$7)&lt;0,0,(+D35+$B$7))</f>
        <v>5.0000000000000001E-3</v>
      </c>
      <c r="E38" s="83">
        <f>IF((+E35+$B$7)&lt;0,0,(+E35+$B$7))</f>
        <v>5.0000000000000001E-3</v>
      </c>
      <c r="F38" s="83">
        <f>IF((+F35+$C$7)&lt;0,0,(+F35+$C$7))</f>
        <v>4.7500000000000001E-2</v>
      </c>
      <c r="G38" s="83">
        <f>IF((+G35+$D$7)&lt;0,0,(+G35+$D$7))</f>
        <v>6.5000000000000002E-2</v>
      </c>
      <c r="H38" s="83">
        <f>IF((+H35+$D$7)&lt;0,0,(+H35+$D$7))</f>
        <v>6.5000000000000002E-2</v>
      </c>
      <c r="I38" s="83">
        <f>IF((+I35+$E$7)&lt;0,0,(+I35+$E$7))</f>
        <v>0.14500000000000002</v>
      </c>
      <c r="J38" s="83">
        <f>IF((+J35+$E$7)&lt;0,0,(+J35+$E$7))</f>
        <v>0.14500000000000002</v>
      </c>
      <c r="K38" s="83">
        <f>IF((+K35+$E$7)&lt;0,0,(+K35+$E$7))</f>
        <v>0.14500000000000002</v>
      </c>
    </row>
    <row r="39" spans="1:11" ht="13" x14ac:dyDescent="0.25">
      <c r="A39" s="87" t="s">
        <v>71</v>
      </c>
      <c r="B39" s="83">
        <f>IF((+B35+$B$4)&lt;0,0,(+B35+$B$4))</f>
        <v>0</v>
      </c>
      <c r="C39" s="83">
        <f>IF((+C35+$B$4)&lt;0,0,(+C35+$B$4))</f>
        <v>0</v>
      </c>
      <c r="D39" s="83">
        <f>IF((+D35+$B$4)&lt;0,0,(+D35+$B$4))</f>
        <v>0</v>
      </c>
      <c r="E39" s="83">
        <f>IF((+E35+$B$4)&lt;0,0,(+E35+$B$4))</f>
        <v>0</v>
      </c>
      <c r="F39" s="83">
        <f>IF((+F35+$C$4)&lt;0,0,(+F35+$C$4))</f>
        <v>7.4999999999999997E-3</v>
      </c>
      <c r="G39" s="83">
        <f>IF((+G35+$D$4)&lt;0,0,(+G35+$D$4))</f>
        <v>1.9999999999999997E-2</v>
      </c>
      <c r="H39" s="83">
        <f>IF((+H35+$D$4)&lt;0,0,(+H35+$D$4))</f>
        <v>1.9999999999999997E-2</v>
      </c>
      <c r="I39" s="83">
        <f>IF((+I35+$E$4)&lt;0,0,(+I35+$E$4))</f>
        <v>9.5000000000000001E-2</v>
      </c>
      <c r="J39" s="83">
        <f>IF((+J35+$E$4)&lt;0,0,(+J35+$E$4))</f>
        <v>9.5000000000000001E-2</v>
      </c>
      <c r="K39" s="83">
        <f>IF((+K35+$E$4)&lt;0,0,(+K35+$E$4))</f>
        <v>9.5000000000000001E-2</v>
      </c>
    </row>
    <row r="42" spans="1:11" x14ac:dyDescent="0.25">
      <c r="A42" s="79" t="s">
        <v>65</v>
      </c>
      <c r="B42" s="88">
        <v>9.9900000000000003E-2</v>
      </c>
    </row>
    <row r="43" spans="1:11" ht="13" x14ac:dyDescent="0.25">
      <c r="A43" s="80" t="s">
        <v>3</v>
      </c>
      <c r="B43" s="81">
        <v>12</v>
      </c>
      <c r="C43" s="81">
        <v>24</v>
      </c>
      <c r="D43" s="81">
        <v>36</v>
      </c>
      <c r="E43" s="81">
        <v>48</v>
      </c>
      <c r="F43" s="81">
        <v>60</v>
      </c>
      <c r="G43" s="81">
        <v>72</v>
      </c>
      <c r="H43" s="81">
        <v>84</v>
      </c>
      <c r="I43" s="81">
        <v>96</v>
      </c>
      <c r="J43" s="81">
        <v>108</v>
      </c>
      <c r="K43" s="81">
        <v>120</v>
      </c>
    </row>
    <row r="44" spans="1:11" ht="13" x14ac:dyDescent="0.25">
      <c r="A44" s="82" t="s">
        <v>66</v>
      </c>
      <c r="B44" s="83">
        <f>IF((+B46+$B$5+$B$6)&lt;0,0,(+B46+$B$5+$B$6))</f>
        <v>1.7500000000000002E-2</v>
      </c>
      <c r="C44" s="83">
        <f>IF((+C46+$B$5+$B$6)&lt;0,0,(+C46+$B$5+$B$6))</f>
        <v>1.7500000000000002E-2</v>
      </c>
      <c r="D44" s="83">
        <f>IF((+D46+$B$5+$B$6)&lt;0,0,(+D46+$B$5+$B$6))</f>
        <v>1.7500000000000002E-2</v>
      </c>
      <c r="E44" s="83">
        <f>IF((+E46+$B$5+$B$6)&lt;0,0,(+E46+$B$5+$B$6))</f>
        <v>1.7500000000000002E-2</v>
      </c>
      <c r="F44" s="83">
        <f>IF((+F46+$C$5+$C$6)&lt;0,0,(+F46+$C$5+$C$6))</f>
        <v>8.5000000000000006E-2</v>
      </c>
      <c r="G44" s="83">
        <f>IF((+G46+$D$5+$D$6)&lt;0,0,(+G46+$D$5+$D$6))</f>
        <v>0.10500000000000001</v>
      </c>
      <c r="H44" s="83">
        <f>IF((+H46+$D$5+$D$6)&lt;0,0,(+H46+$D$5+$D$6))</f>
        <v>0.10500000000000001</v>
      </c>
      <c r="I44" s="83">
        <f>IF((+I46+$E$5+$E$6)&lt;0,0,(+I46+$E$5+$E$6))</f>
        <v>0.19</v>
      </c>
      <c r="J44" s="83">
        <f>IF((+J46+$E$5+$E$6)&lt;0,0,(+J46+$E$5+$E$6))</f>
        <v>0.19</v>
      </c>
      <c r="K44" s="83">
        <f>IF((+K46+$E$5+$E$6)&lt;0,0,(+K46+$E$5+$E$6))</f>
        <v>0.19</v>
      </c>
    </row>
    <row r="45" spans="1:11" ht="13" x14ac:dyDescent="0.25">
      <c r="A45" s="84" t="s">
        <v>67</v>
      </c>
      <c r="B45" s="83">
        <f>+B46+$B$5</f>
        <v>5.0000000000000001E-3</v>
      </c>
      <c r="C45" s="83">
        <f>+C46+$B$5</f>
        <v>5.0000000000000001E-3</v>
      </c>
      <c r="D45" s="83">
        <f>+D46+$B$5</f>
        <v>5.0000000000000001E-3</v>
      </c>
      <c r="E45" s="83">
        <f>+E46+$B$5</f>
        <v>5.0000000000000001E-3</v>
      </c>
      <c r="F45" s="83">
        <f>+F46+$C$5</f>
        <v>7.0000000000000007E-2</v>
      </c>
      <c r="G45" s="83">
        <f>+G46+$D$5</f>
        <v>9.0000000000000011E-2</v>
      </c>
      <c r="H45" s="83">
        <f>+H46+$D$5</f>
        <v>9.0000000000000011E-2</v>
      </c>
      <c r="I45" s="83">
        <f>+I46+$E$5</f>
        <v>0.17500000000000002</v>
      </c>
      <c r="J45" s="83">
        <f>+J46+$E$5</f>
        <v>0.17500000000000002</v>
      </c>
      <c r="K45" s="83">
        <f>+K46+$E$5</f>
        <v>0.17500000000000002</v>
      </c>
    </row>
    <row r="46" spans="1:11" ht="13" x14ac:dyDescent="0.25">
      <c r="A46" s="85" t="s">
        <v>20</v>
      </c>
      <c r="B46" s="86"/>
      <c r="C46" s="86"/>
      <c r="D46" s="86"/>
      <c r="E46" s="86"/>
      <c r="F46" s="86">
        <v>6.5000000000000002E-2</v>
      </c>
      <c r="G46" s="86">
        <v>8.5000000000000006E-2</v>
      </c>
      <c r="H46" s="86">
        <v>8.5000000000000006E-2</v>
      </c>
      <c r="I46" s="86">
        <v>0.17</v>
      </c>
      <c r="J46" s="86">
        <v>0.17</v>
      </c>
      <c r="K46" s="86">
        <v>0.17</v>
      </c>
    </row>
    <row r="47" spans="1:11" ht="13" x14ac:dyDescent="0.25">
      <c r="A47" s="87" t="s">
        <v>68</v>
      </c>
      <c r="B47" s="83">
        <f>IF((+B46+$B$6)&lt;0,0,(+B46+$B$6))</f>
        <v>1.2500000000000001E-2</v>
      </c>
      <c r="C47" s="83">
        <f>IF((+C46+$B$6)&lt;0,0,(+C46+$B$6))</f>
        <v>1.2500000000000001E-2</v>
      </c>
      <c r="D47" s="83">
        <f>IF((+D46+$B$6)&lt;0,0,(+D46+$B$6))</f>
        <v>1.2500000000000001E-2</v>
      </c>
      <c r="E47" s="83">
        <f>IF((+E46+$B$6)&lt;0,0,(+E46+$B$6))</f>
        <v>1.2500000000000001E-2</v>
      </c>
      <c r="F47" s="83">
        <f>IF((+F46+$C$6)&lt;0,0,(+F46+$C$6))</f>
        <v>0.08</v>
      </c>
      <c r="G47" s="83">
        <f>IF((+G46+$D$6)&lt;0,0,(+G46+$D$6))</f>
        <v>0.1</v>
      </c>
      <c r="H47" s="83">
        <f>IF((+H46+$D$6)&lt;0,0,(+H46+$D$6))</f>
        <v>0.1</v>
      </c>
      <c r="I47" s="83">
        <f>IF((+I46+$E$6)&lt;0,0,(+I46+$E$6))</f>
        <v>0.185</v>
      </c>
      <c r="J47" s="83">
        <f>IF((+J46+$E$6)&lt;0,0,(+J46+$E$6))</f>
        <v>0.185</v>
      </c>
      <c r="K47" s="83">
        <f>IF((+K46+$E$6)&lt;0,0,(+K46+$E$6))</f>
        <v>0.185</v>
      </c>
    </row>
    <row r="48" spans="1:11" ht="13" x14ac:dyDescent="0.25">
      <c r="A48" s="87" t="s">
        <v>69</v>
      </c>
      <c r="B48" s="83">
        <f>IF((+B46+$B$4+$B$6)&lt;0,0,(+B46+$B$4+$B$6))</f>
        <v>0</v>
      </c>
      <c r="C48" s="83">
        <f>IF((+C46+$B$4+$B$6)&lt;0,0,(+C46+$B$4+$B$6))</f>
        <v>0</v>
      </c>
      <c r="D48" s="83">
        <f>IF((+D46+$B$4+$B$6)&lt;0,0,(+D46+$B$4+$B$6))</f>
        <v>0</v>
      </c>
      <c r="E48" s="83">
        <f>IF((+E46+$B$4+$B$6)&lt;0,0,(+E46+$B$4+$B$6))</f>
        <v>0</v>
      </c>
      <c r="F48" s="83">
        <f>IF((+F46+$C$4+$C$6)&lt;0,0,(+F46+$C$4+$C$6))</f>
        <v>0.05</v>
      </c>
      <c r="G48" s="83">
        <f>IF((+G46+$D$4+$D$6)&lt;0,0,(+G46+$D$4+$D$6))</f>
        <v>6.5000000000000002E-2</v>
      </c>
      <c r="H48" s="83">
        <f>IF((+H46+$D$4+$D$6)&lt;0,0,(+H46+$D$4+$D$6))</f>
        <v>6.5000000000000002E-2</v>
      </c>
      <c r="I48" s="83">
        <f>IF((+I46+$E$4+$E$6)&lt;0,0,(+I46+$E$4+$E$6))</f>
        <v>0.14500000000000002</v>
      </c>
      <c r="J48" s="83">
        <f>IF((+J46+$E$4+$E$6)&lt;0,0,(+J46+$E$4+$E$6))</f>
        <v>0.14500000000000002</v>
      </c>
      <c r="K48" s="83">
        <f>IF((+K46+$E$4+$E$6)&lt;0,0,(+K46+$E$4+$E$6))</f>
        <v>0.14500000000000002</v>
      </c>
    </row>
    <row r="49" spans="1:11" ht="13" x14ac:dyDescent="0.25">
      <c r="A49" s="87" t="s">
        <v>70</v>
      </c>
      <c r="B49" s="83">
        <f>IF((+B46+$B$7)&lt;0,0,(+B46+$B$7))</f>
        <v>5.0000000000000001E-3</v>
      </c>
      <c r="C49" s="83">
        <f>IF((+C46+$B$7)&lt;0,0,(+C46+$B$7))</f>
        <v>5.0000000000000001E-3</v>
      </c>
      <c r="D49" s="83">
        <f>IF((+D46+$B$7)&lt;0,0,(+D46+$B$7))</f>
        <v>5.0000000000000001E-3</v>
      </c>
      <c r="E49" s="83">
        <f>IF((+E46+$B$7)&lt;0,0,(+E46+$B$7))</f>
        <v>5.0000000000000001E-3</v>
      </c>
      <c r="F49" s="83">
        <f>IF((+F46+$C$7)&lt;0,0,(+F46+$C$7))</f>
        <v>7.4999999999999997E-2</v>
      </c>
      <c r="G49" s="83">
        <f>IF((+G46+$D$7)&lt;0,0,(+G46+$D$7))</f>
        <v>9.5000000000000001E-2</v>
      </c>
      <c r="H49" s="83">
        <f>IF((+H46+$D$7)&lt;0,0,(+H46+$D$7))</f>
        <v>9.5000000000000001E-2</v>
      </c>
      <c r="I49" s="83">
        <f>IF((+I46+$E$7)&lt;0,0,(+I46+$E$7))</f>
        <v>0.18000000000000002</v>
      </c>
      <c r="J49" s="83">
        <f>IF((+J46+$E$7)&lt;0,0,(+J46+$E$7))</f>
        <v>0.18000000000000002</v>
      </c>
      <c r="K49" s="83">
        <f>IF((+K46+$E$7)&lt;0,0,(+K46+$E$7))</f>
        <v>0.18000000000000002</v>
      </c>
    </row>
    <row r="50" spans="1:11" ht="13" x14ac:dyDescent="0.25">
      <c r="A50" s="87" t="s">
        <v>71</v>
      </c>
      <c r="B50" s="83">
        <f>IF((+B46+$B$4)&lt;0,0,(+B46+$B$4))</f>
        <v>0</v>
      </c>
      <c r="C50" s="83">
        <f>IF((+C46+$B$4)&lt;0,0,(+C46+$B$4))</f>
        <v>0</v>
      </c>
      <c r="D50" s="83">
        <f>IF((+D46+$B$4)&lt;0,0,(+D46+$B$4))</f>
        <v>0</v>
      </c>
      <c r="E50" s="83">
        <f>IF((+E46+$B$4)&lt;0,0,(+E46+$B$4))</f>
        <v>0</v>
      </c>
      <c r="F50" s="83">
        <f>IF((+F46+$C$4)&lt;0,0,(+F46+$C$4))</f>
        <v>3.5000000000000003E-2</v>
      </c>
      <c r="G50" s="83">
        <f>IF((+G46+$D$4)&lt;0,0,(+G46+$D$4))</f>
        <v>0.05</v>
      </c>
      <c r="H50" s="83">
        <f>IF((+H46+$D$4)&lt;0,0,(+H46+$D$4))</f>
        <v>0.05</v>
      </c>
      <c r="I50" s="83">
        <f>IF((+I46+$E$4)&lt;0,0,(+I46+$E$4))</f>
        <v>0.13</v>
      </c>
      <c r="J50" s="83">
        <f>IF((+J46+$E$4)&lt;0,0,(+J46+$E$4))</f>
        <v>0.13</v>
      </c>
      <c r="K50" s="83">
        <f>IF((+K46+$E$4)&lt;0,0,(+K46+$E$4))</f>
        <v>0.13</v>
      </c>
    </row>
  </sheetData>
  <mergeCells count="1">
    <mergeCell ref="A2:E2"/>
  </mergeCells>
  <pageMargins left="0.7" right="0.7" top="0.75" bottom="0.75" header="0.3" footer="0.3"/>
  <pageSetup paperSize="9" orientation="portrait" r:id="rId1"/>
  <headerFooter>
    <oddHeader>&amp;L&amp;"Calibri"&amp;10&amp;K000000Confidential&amp;1#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7B090D0BE275D4E9EA3C5DD5999CD15" ma:contentTypeVersion="14" ma:contentTypeDescription="Crear nuevo documento." ma:contentTypeScope="" ma:versionID="2ce6808fa0cac4bd5c4c6ce1ac60dde8">
  <xsd:schema xmlns:xsd="http://www.w3.org/2001/XMLSchema" xmlns:xs="http://www.w3.org/2001/XMLSchema" xmlns:p="http://schemas.microsoft.com/office/2006/metadata/properties" xmlns:ns2="d9da82a4-08c8-4dcc-a8b8-b26c0392ce97" xmlns:ns3="0e1b8d03-0bb0-42bb-a0d2-c331c1158191" targetNamespace="http://schemas.microsoft.com/office/2006/metadata/properties" ma:root="true" ma:fieldsID="1fa39832723abe956286af508e3cc9eb" ns2:_="" ns3:_="">
    <xsd:import namespace="d9da82a4-08c8-4dcc-a8b8-b26c0392ce97"/>
    <xsd:import namespace="0e1b8d03-0bb0-42bb-a0d2-c331c115819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da82a4-08c8-4dcc-a8b8-b26c0392ce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e471ada5-31db-43fa-8830-84ca9293ff45"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1b8d03-0bb0-42bb-a0d2-c331c1158191"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1d123ccd-b957-46de-a4fe-d575e7ec3893}" ma:internalName="TaxCatchAll" ma:showField="CatchAllData" ma:web="0e1b8d03-0bb0-42bb-a0d2-c331c11581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e1b8d03-0bb0-42bb-a0d2-c331c1158191" xsi:nil="true"/>
    <lcf76f155ced4ddcb4097134ff3c332f xmlns="d9da82a4-08c8-4dcc-a8b8-b26c0392ce9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178B2CD-075D-4591-A3F7-8B4B1F1E7B15}"/>
</file>

<file path=customXml/itemProps2.xml><?xml version="1.0" encoding="utf-8"?>
<ds:datastoreItem xmlns:ds="http://schemas.openxmlformats.org/officeDocument/2006/customXml" ds:itemID="{98FA6BCD-58ED-40F8-B344-90511F30BDDA}">
  <ds:schemaRefs>
    <ds:schemaRef ds:uri="http://schemas.microsoft.com/sharepoint/v3/contenttype/forms"/>
  </ds:schemaRefs>
</ds:datastoreItem>
</file>

<file path=customXml/itemProps3.xml><?xml version="1.0" encoding="utf-8"?>
<ds:datastoreItem xmlns:ds="http://schemas.openxmlformats.org/officeDocument/2006/customXml" ds:itemID="{FA895CF4-EF45-4678-8C1E-2C403D197E28}">
  <ds:schemaRefs>
    <ds:schemaRef ds:uri="http://schemas.microsoft.com/office/2006/metadata/properties"/>
    <ds:schemaRef ds:uri="http://schemas.microsoft.com/office/infopath/2007/PartnerControls"/>
    <ds:schemaRef ds:uri="0e1b8d03-0bb0-42bb-a0d2-c331c1158191"/>
    <ds:schemaRef ds:uri="debcb315-e34b-43c4-a908-b85abf8ba03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camp1</vt:lpstr>
      <vt:lpstr>camp2</vt:lpstr>
      <vt:lpstr>Comisiones</vt:lpstr>
      <vt:lpstr>camp1!Área_de_impresión</vt:lpstr>
      <vt:lpstr>camp2!Área_de_impresión</vt:lpstr>
    </vt:vector>
  </TitlesOfParts>
  <Manager/>
  <Company>Produban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x864303</dc:creator>
  <cp:keywords/>
  <dc:description/>
  <cp:lastModifiedBy>Frias Gonzalez Alicia</cp:lastModifiedBy>
  <cp:revision/>
  <dcterms:created xsi:type="dcterms:W3CDTF">2017-03-31T09:56:46Z</dcterms:created>
  <dcterms:modified xsi:type="dcterms:W3CDTF">2024-01-12T09:04:53Z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3c41c091-3cbc-4dba-8b59-ce62f19500db_Enabled">
    <vt:lpwstr>true</vt:lpwstr>
  </property>
  <property fmtid="{D5CDD505-2E9C-101B-9397-08002B2CF9AE}" pid="4" name="MSIP_Label_3c41c091-3cbc-4dba-8b59-ce62f19500db_SetDate">
    <vt:lpwstr>2022-11-08T12:14:36Z</vt:lpwstr>
  </property>
  <property fmtid="{D5CDD505-2E9C-101B-9397-08002B2CF9AE}" pid="5" name="MSIP_Label_3c41c091-3cbc-4dba-8b59-ce62f19500db_Method">
    <vt:lpwstr>Privileged</vt:lpwstr>
  </property>
  <property fmtid="{D5CDD505-2E9C-101B-9397-08002B2CF9AE}" pid="6" name="MSIP_Label_3c41c091-3cbc-4dba-8b59-ce62f19500db_Name">
    <vt:lpwstr>Confidential_0_1</vt:lpwstr>
  </property>
  <property fmtid="{D5CDD505-2E9C-101B-9397-08002B2CF9AE}" pid="7" name="MSIP_Label_3c41c091-3cbc-4dba-8b59-ce62f19500db_SiteId">
    <vt:lpwstr>35595a02-4d6d-44ac-99e1-f9ab4cd872db</vt:lpwstr>
  </property>
  <property fmtid="{D5CDD505-2E9C-101B-9397-08002B2CF9AE}" pid="8" name="MSIP_Label_3c41c091-3cbc-4dba-8b59-ce62f19500db_ActionId">
    <vt:lpwstr>f237d7d9-bdca-49ba-8d40-73bfaa1c5340</vt:lpwstr>
  </property>
  <property fmtid="{D5CDD505-2E9C-101B-9397-08002B2CF9AE}" pid="9" name="MSIP_Label_3c41c091-3cbc-4dba-8b59-ce62f19500db_ContentBits">
    <vt:lpwstr>1</vt:lpwstr>
  </property>
  <property fmtid="{D5CDD505-2E9C-101B-9397-08002B2CF9AE}" pid="10" name="ContentTypeId">
    <vt:lpwstr>0x010100B1448BA53126AF4D86CC25B441FEE01B</vt:lpwstr>
  </property>
  <property fmtid="{D5CDD505-2E9C-101B-9397-08002B2CF9AE}" pid="11" name="Order">
    <vt:r8>5239800</vt:r8>
  </property>
  <property fmtid="{D5CDD505-2E9C-101B-9397-08002B2CF9AE}" pid="12" name="MediaServiceImageTags">
    <vt:lpwstr/>
  </property>
</Properties>
</file>